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หน้าหลัก" sheetId="1" r:id="rId4"/>
    <sheet state="visible" name="ชีต2" sheetId="2" r:id="rId5"/>
    <sheet state="visible" name="อนุมัติเบิกจ่ายเงิน" sheetId="3" r:id="rId6"/>
    <sheet state="visible" name="ชีต3" sheetId="4" r:id="rId7"/>
    <sheet state="visible" name="ข้อมูลร้านค้า" sheetId="5" r:id="rId8"/>
    <sheet state="visible" name="รายการจัดซื้อจัดจ้าง" sheetId="6" r:id="rId9"/>
    <sheet state="visible" name="รายงานขอซื้อ1" sheetId="7" r:id="rId10"/>
    <sheet state="visible" name="รายงานขอซื้อ3" sheetId="8" r:id="rId11"/>
    <sheet state="visible" name="อนุมัติซื้อ1" sheetId="9" r:id="rId12"/>
    <sheet state="visible" name="คำสั่งแต่งตั้ง1" sheetId="10" r:id="rId13"/>
    <sheet state="visible" name="อนุมัติซื้อ 3" sheetId="11" r:id="rId14"/>
    <sheet state="visible" name="คำสั่งแต่งตั้ง3" sheetId="12" r:id="rId15"/>
    <sheet state="visible" name="ใบเสนอราคา" sheetId="13" r:id="rId16"/>
    <sheet state="visible" name="ใบสั่งซื้อ-จ้าง" sheetId="14" r:id="rId17"/>
    <sheet state="visible" name="ตรวจรับพัสดุ1 " sheetId="15" r:id="rId18"/>
    <sheet state="visible" name="ใบตรวจรับพัสดุ3" sheetId="16" r:id="rId19"/>
    <sheet state="visible" name="Stock" sheetId="17" r:id="rId20"/>
    <sheet state="visible" name="ใบเบิกวัสดุ" sheetId="18" r:id="rId21"/>
    <sheet state="visible" name="ใบส่งมอบงาน" sheetId="19" r:id="rId22"/>
    <sheet state="visible" name="ใบสำคัญรับเงิน" sheetId="20" r:id="rId23"/>
    <sheet state="visible" name="ข้อมูลพื้นฐาน" sheetId="21" r:id="rId24"/>
    <sheet state="visible" name="ข้อมูลโครงการ" sheetId="22" r:id="rId25"/>
    <sheet state="visible" name="ข้อมูลพัสดุที่ใช้บ่อย" sheetId="23" r:id="rId26"/>
    <sheet state="visible" name="ชีต4" sheetId="24" r:id="rId27"/>
  </sheets>
  <definedNames>
    <definedName name="goods">'ข้อมูลพัสดุที่ใช้บ่อย'!$C$4:$C$100</definedName>
    <definedName name="why_buy">'ข้อมูลพื้นฐาน'!$H$4:$H$30</definedName>
    <definedName name="company2">'ข้อมูลร้านค้า'!$B$4:$E$100</definedName>
    <definedName name="buy_subject">'ข้อมูลพื้นฐาน'!$N$4:$N$13</definedName>
    <definedName name="countunit">'ข้อมูลพื้นฐาน'!$T$4:$T$30</definedName>
    <definedName name="method">'ข้อมูลพื้นฐาน'!$P$4:$P$12</definedName>
    <definedName name="project2">'ข้อมูลโครงการ'!$C$4:$E$60</definedName>
    <definedName name="subject">'ข้อมูลพื้นฐาน'!$L$4:$L$12</definedName>
    <definedName name="budjet">'ข้อมูลพื้นฐาน'!$J$4:$J$30</definedName>
    <definedName name="tax">'ข้อมูลพื้นฐาน'!$X$4:$X$8</definedName>
    <definedName name="kammakarn">'ข้อมูลพื้นฐาน'!$Z$4:$Z$10</definedName>
    <definedName name="putsadu_group">'ข้อมูลพื้นฐาน'!$D$4:$D$30</definedName>
    <definedName name="kanrub">'ข้อมูลพื้นฐาน'!$V$4:$V$10</definedName>
    <definedName name="sara">'ข้อมูลพื้นฐาน'!$B$4:$B$30</definedName>
    <definedName name="position">'ข้อมูลพื้นฐาน'!$R$4:$R$20</definedName>
    <definedName name="project">'ข้อมูลโครงการ'!$C$4:$C$60</definedName>
    <definedName name="company">'ข้อมูลร้านค้า'!$B$4:$B$100</definedName>
  </definedNames>
  <calcPr/>
  <extLst>
    <ext uri="GoogleSheetsCustomDataVersion2">
      <go:sheetsCustomData xmlns:go="http://customooxmlschemas.google.com/" r:id="rId28" roundtripDataChecksum="aSymm6Tje7X8ecy3J8Ft05N9wNocscfdEiThhG7bEMg="/>
    </ext>
  </extLst>
</workbook>
</file>

<file path=xl/sharedStrings.xml><?xml version="1.0" encoding="utf-8"?>
<sst xmlns="http://schemas.openxmlformats.org/spreadsheetml/2006/main" count="652" uniqueCount="382">
  <si>
    <t>ข้อมูลพื้นฐานสถานศึกษา</t>
  </si>
  <si>
    <t>โปรแกรมจัดซื้อจัดจ้างพัสดุ</t>
  </si>
  <si>
    <t xml:space="preserve"> </t>
  </si>
  <si>
    <t>ชื่อโรงเรียน</t>
  </si>
  <si>
    <t>วัดกาญจนาราม</t>
  </si>
  <si>
    <t>การใช้งานโปรแกรม</t>
  </si>
  <si>
    <t>ที่อยู่</t>
  </si>
  <si>
    <t>110  หมู่ 1 ต.กะแดะ อ.กาญจนดิษฐ์  จ.สุราษฎร์ธานี</t>
  </si>
  <si>
    <t>1. กรอกข้อมูลพื้นฐาน</t>
  </si>
  <si>
    <t>หมายเลขโทรศัพท์</t>
  </si>
  <si>
    <t>2. กรอกข้อมูลร้านค้า</t>
  </si>
  <si>
    <t>สำนักงานเขตพื้นที่การศึกษา</t>
  </si>
  <si>
    <t>สพป.สุราษฎร์ธานี  เขต  1</t>
  </si>
  <si>
    <t>3. กรอกข้อมูลรายการจัดซื้อจัดจ้าง</t>
  </si>
  <si>
    <t>ปีการศึกษา</t>
  </si>
  <si>
    <t>4. พิมพ์รายงาน (โปรแกรมจะลิ้งข้อมูลไปออกเอกสารต่าง ๆ)</t>
  </si>
  <si>
    <t>ปีงบประมาณ</t>
  </si>
  <si>
    <t>ผู้อำนวยการ</t>
  </si>
  <si>
    <t>นายสิรวิชญ์   ทองปรีชา</t>
  </si>
  <si>
    <t>รองผู้อำนวยการ</t>
  </si>
  <si>
    <t>-</t>
  </si>
  <si>
    <t>หัวหน้าเจ้าหน้าที่พัสดุ</t>
  </si>
  <si>
    <t>นางเบญจวรรณ  ยะฝา</t>
  </si>
  <si>
    <t>เจ้าหน้าที่พัสดุ</t>
  </si>
  <si>
    <t>นางเพขรรัตน์   ภู่พัสกร</t>
  </si>
  <si>
    <t>หัวหน้าการเงิน</t>
  </si>
  <si>
    <t>นางสาวนัฐฑิญา วงศ์ระพี</t>
  </si>
  <si>
    <t>หัวหน้างานแผนงาน</t>
  </si>
  <si>
    <t>ตามระเบียบกระทรวงการคลังว่าด้วยการจัดซื้อจัดจ้างและการบริหารพัสดุภาครัฐ  พ.ศ. 2560</t>
  </si>
  <si>
    <t>บันทึกข้อความ</t>
  </si>
  <si>
    <t>ส่วนราชการ</t>
  </si>
  <si>
    <t>ที่</t>
  </si>
  <si>
    <t>เรื่อง</t>
  </si>
  <si>
    <t>อนุมัติเบิกจ่ายเงิน</t>
  </si>
  <si>
    <t>เรียน</t>
  </si>
  <si>
    <t xml:space="preserve">จึงเรียนมาเพื่อโปรด
</t>
  </si>
  <si>
    <t>และการบริหารพัสดุภาครัฐ พ.ศ.2560</t>
  </si>
  <si>
    <t xml:space="preserve"> 2. อนุมัติจ่ายเงินให้แก่  </t>
  </si>
  <si>
    <t xml:space="preserve">เป็นเงิน  </t>
  </si>
  <si>
    <t>บาท</t>
  </si>
  <si>
    <t>มูลค่าสินค้า</t>
  </si>
  <si>
    <t>ภาษีหัก ณ ที่จ่าย</t>
  </si>
  <si>
    <t>ค่าปรับ</t>
  </si>
  <si>
    <t>คงเหลือจ่ายจริง เป็นเงิน</t>
  </si>
  <si>
    <t xml:space="preserve">บาท </t>
  </si>
  <si>
    <t>(ลงชื่อ)..................................................หัวหน้างานการเงิน</t>
  </si>
  <si>
    <t>1. ทราบ</t>
  </si>
  <si>
    <t>2. อนุมัติ</t>
  </si>
  <si>
    <t>ข้อมูลร้านค้า/ข้อมูลผู้รับเหมา</t>
  </si>
  <si>
    <t>รายชื่อร้านค้า</t>
  </si>
  <si>
    <t>เบอร์โทรศัพท์</t>
  </si>
  <si>
    <t>เลขที่ผู้เสียภาษี</t>
  </si>
  <si>
    <t>บริษัท สวัสดีพานิช สเตชั่นเนอรี่ จำกัด</t>
  </si>
  <si>
    <t>287/1 ถนนพิชัยสงคราม ตำบลในเมือง อำเภอเมืองพิษณุโลก จังหวัดพิษณุโลก</t>
  </si>
  <si>
    <t>094-6537905</t>
  </si>
  <si>
    <t>บันทึกข้อมูลการจัดซื้อ/จัดจ้าง</t>
  </si>
  <si>
    <t>กรอกข้อมูลในการจัดซื้อจัดจ้าง</t>
  </si>
  <si>
    <t>ตรวจสอบวัน</t>
  </si>
  <si>
    <t>ข้อความตรวจสอบ</t>
  </si>
  <si>
    <t>เลขที่</t>
  </si>
  <si>
    <t>วันที่</t>
  </si>
  <si>
    <t>จ้าง</t>
  </si>
  <si>
    <t>วิธีการ</t>
  </si>
  <si>
    <t>เฉพาะเจาะจง</t>
  </si>
  <si>
    <t>โครงการ</t>
  </si>
  <si>
    <t>เหตุผลความจำเป็น</t>
  </si>
  <si>
    <t>1.ประเภทการจัดซื้อ/จัดจ้าง</t>
  </si>
  <si>
    <t>ซื้อ</t>
  </si>
  <si>
    <t>ใช้เพื่อ</t>
  </si>
  <si>
    <t>งาน/ฝ่าย</t>
  </si>
  <si>
    <t>2.รายการ</t>
  </si>
  <si>
    <t>วัสดุ ครุภัณฑ์</t>
  </si>
  <si>
    <t>ร้านค้า 1</t>
  </si>
  <si>
    <t>ชื่อผู้เสนอราคา</t>
  </si>
  <si>
    <t>3.วิธีการ</t>
  </si>
  <si>
    <t>จังหวัด</t>
  </si>
  <si>
    <t>เลขผู้เสียภาษี</t>
  </si>
  <si>
    <t>โทร.</t>
  </si>
  <si>
    <t>จำนวนรายการ</t>
  </si>
  <si>
    <t>รวมเงิน</t>
  </si>
  <si>
    <t>4.โครงการ</t>
  </si>
  <si>
    <t>งบสำรอง</t>
  </si>
  <si>
    <t>ลำดับที่</t>
  </si>
  <si>
    <t>รายละเอียดของพัสดุที่จะซื้อ</t>
  </si>
  <si>
    <t>จำนวน / หน่วย</t>
  </si>
  <si>
    <t>ราคา/หน่วย</t>
  </si>
  <si>
    <t>จำนวนเงิน</t>
  </si>
  <si>
    <t>หมายเหตุ</t>
  </si>
  <si>
    <t>5.งาน/ฝ่าย</t>
  </si>
  <si>
    <t>งานบริหารทั่วไป</t>
  </si>
  <si>
    <t>ทราย</t>
  </si>
  <si>
    <t>คิว</t>
  </si>
  <si>
    <t>6.เหตุผลความจำเป็น</t>
  </si>
  <si>
    <t>ห้องน้ำนักเรียนชำรุด</t>
  </si>
  <si>
    <t>หิน</t>
  </si>
  <si>
    <t>7.ใช้เพื่อ</t>
  </si>
  <si>
    <t>ซ่อมแซมห้องน้ำนักเรียน</t>
  </si>
  <si>
    <t>ปูนเทพื้น</t>
  </si>
  <si>
    <t>ถุง</t>
  </si>
  <si>
    <t>8.ร้านค้า</t>
  </si>
  <si>
    <t>ปูนฉาบ</t>
  </si>
  <si>
    <t>9.ที่อยู่ร้านค้า</t>
  </si>
  <si>
    <t>ท่อ PVC 4x8.5</t>
  </si>
  <si>
    <t>ท่อน</t>
  </si>
  <si>
    <t>10.เลขที่ผู้เสียภาษี</t>
  </si>
  <si>
    <t>เหล็ก 9 มิล มอก.</t>
  </si>
  <si>
    <t>เส้น</t>
  </si>
  <si>
    <t>11.หมายเลขโทรศัพท์</t>
  </si>
  <si>
    <t>ลวดดำ</t>
  </si>
  <si>
    <t>มัด</t>
  </si>
  <si>
    <t>12.เลขที่บันทึกขอซื้อ/จ้าง</t>
  </si>
  <si>
    <t>…………</t>
  </si>
  <si>
    <t>13.วันที่บันทึกขอซื้อ/จ้าง</t>
  </si>
  <si>
    <t>14.วันที่คำสั่งคณะกรรมการราคากลาง</t>
  </si>
  <si>
    <t>15.วันที่ใบเสนอราคา</t>
  </si>
  <si>
    <t>16.ชื่อผู้เสนอราคา</t>
  </si>
  <si>
    <t xml:space="preserve">                                             </t>
  </si>
  <si>
    <t>17.วันที่รายงานผลการขอซื้อ อนุมัติใบสั่งซื้อ</t>
  </si>
  <si>
    <t>18.เลขที่ใบสั่งซื้อ/สั่งจ้าง</t>
  </si>
  <si>
    <t>19.วันที่สั่งซื้อ/จ้าง</t>
  </si>
  <si>
    <t>20.วันที่คำสั่งแต่งตั้งคณะกรรมการตรวจรับ</t>
  </si>
  <si>
    <t>21.กำหนดส่งมอบ (วัน)</t>
  </si>
  <si>
    <t>22.วันที่กำหนดส่งมอบ</t>
  </si>
  <si>
    <t>23.วันที่ใบส่งของ/ใบส่งมอบ/ใบเสร็จ</t>
  </si>
  <si>
    <t>24.เอกสารร้านค้า</t>
  </si>
  <si>
    <t>ใบส่งของ/ใบกำกับภาษี</t>
  </si>
  <si>
    <t>25.เล่มที่ใบส่งของ/ใบเสร็จ</t>
  </si>
  <si>
    <t>006</t>
  </si>
  <si>
    <t>26.เลขที่ใบส่งของ/ใบเสร็จ</t>
  </si>
  <si>
    <t>0295</t>
  </si>
  <si>
    <t>27.เลขที่ใบตรวจรับ</t>
  </si>
  <si>
    <t>ร…………</t>
  </si>
  <si>
    <t>28.วันที่ตรวจรับ</t>
  </si>
  <si>
    <t>29.การส่งมอบเกินกำหนด</t>
  </si>
  <si>
    <t>30.ผลการตรวจรับ</t>
  </si>
  <si>
    <t>ถูกต้องและรับไว้ทั้งหมด</t>
  </si>
  <si>
    <t>31.หมายเหตุการตรวจรับ</t>
  </si>
  <si>
    <t>32.อัตราค่าปรับต่อวัน</t>
  </si>
  <si>
    <t>33.หักภาษี ณ ที่จ่าย</t>
  </si>
  <si>
    <t>ไม่หัก</t>
  </si>
  <si>
    <t>34.วันที่อนุมัติจ่าย</t>
  </si>
  <si>
    <t>35.เลขที่อนุมัติจ่ายเงิน</t>
  </si>
  <si>
    <t>คณะกรรมการกำหนดราคากลาง</t>
  </si>
  <si>
    <t>ตำแหน่ง</t>
  </si>
  <si>
    <t>ชื่อ-สกุล</t>
  </si>
  <si>
    <t>ประธานกรรมการ</t>
  </si>
  <si>
    <t>นางสาวกฤษฎาพร</t>
  </si>
  <si>
    <t>ครู</t>
  </si>
  <si>
    <t>กรรมการ</t>
  </si>
  <si>
    <t>นางสาวสุมิตรา</t>
  </si>
  <si>
    <t>รวมเป็นเงินจำนวนทั้งหมด</t>
  </si>
  <si>
    <t>กรรมการและเลขานุการ</t>
  </si>
  <si>
    <t>นางสาวนุกานต์</t>
  </si>
  <si>
    <t>ภาษี</t>
  </si>
  <si>
    <t>%</t>
  </si>
  <si>
    <t>เลขที่คำสั่ง</t>
  </si>
  <si>
    <t xml:space="preserve">      /2566</t>
  </si>
  <si>
    <t>จำนวนเงินหักภาษี</t>
  </si>
  <si>
    <t>ลงวันที่</t>
  </si>
  <si>
    <t>ผู้ลงนาม</t>
  </si>
  <si>
    <t>นายไพโรจน์ กุลวงศ์</t>
  </si>
  <si>
    <t>ผู้อำนวยการโรงเรียน</t>
  </si>
  <si>
    <t>คณะกรรมกาตรวจรับพัสดุ/ตรวจการจ้าง</t>
  </si>
  <si>
    <t>นางเพขรรัตน์</t>
  </si>
  <si>
    <t>รองผู้อำนวยการโรงเรียน</t>
  </si>
  <si>
    <t>นายรณชัย</t>
  </si>
  <si>
    <t>นางสาวอารีลักษณ์</t>
  </si>
  <si>
    <t xml:space="preserve">       /2566</t>
  </si>
  <si>
    <t xml:space="preserve">ด้วย  </t>
  </si>
  <si>
    <t>มีความประสงค์จะ</t>
  </si>
  <si>
    <t>จำนวน</t>
  </si>
  <si>
    <t xml:space="preserve">รายการ  </t>
  </si>
  <si>
    <t>เพื่อ</t>
  </si>
  <si>
    <t>ซึ่งได้รับอนุมัติเงินจากแผนงาน ปีงบประมาณ</t>
  </si>
  <si>
    <t>งาน/โครงการ</t>
  </si>
  <si>
    <t xml:space="preserve">บาท รายละเอียดดังแนบ </t>
  </si>
  <si>
    <t>งานพัสดุได้ตรวจสอบแล้วเห็นควรจัดซื้อตามเสนอ และเพื่อให้เป็นไปตามพระราชบัญญัติ การจัดซื้อจัดจ้าง</t>
  </si>
  <si>
    <t>และการบริหารพัสดุภาครัฐ พ.ศ. 2560 ข้อ 56 วรรคหนึ่ง (2) (ข) และระเบียบกระทรวงการคลังว่าด้วยการจัดซื้อจัดจ้าง</t>
  </si>
  <si>
    <t>และการบริหารพัสดุภาครัฐ พ.ศ. 2560 ข้อ 22 ข้อ 79 ข้อ 25 (5) และกฎกระทรวงกำหนดวงเงินการจัดซื้อจัดจ้างพัสดุ</t>
  </si>
  <si>
    <t>โดยวิธีเฉพาะเจาะจง วงเงินการจัดซื้อจัดจ้างที่ไม่ทำข้อตกลงเป็นหนังสือ และวงเงินการจัดซื้อจัดจ้างในการแต่งตั้ง</t>
  </si>
  <si>
    <t xml:space="preserve">คณะกรรมการตรวจรับพัสดุ พ.ศ. 2560 ข้อ 1 และข้อ 5  จึงขอรายงานขอซื้อ ดังนี้ </t>
  </si>
  <si>
    <t xml:space="preserve">5. กำหนดการส่งมอบพัสดุภายใน </t>
  </si>
  <si>
    <t>วันทำการ นับถัดจากวันลงนามในใบสั่งซื้อ</t>
  </si>
  <si>
    <t xml:space="preserve">และมีวงเงินในการจัดซื้อจัดจ้างครั้งหนึ่งไม่เกิน 500,000 บาท ที่กำหนดในกฎกระทรวง </t>
  </si>
  <si>
    <t>7. หลักเกณฑ์การพิจารณาคัดเลือกข้อเสนอ โดยใช้เกณฑ์ราคา</t>
  </si>
  <si>
    <t>จึงเรียนมาเพื่อโปรดพิจารณา</t>
  </si>
  <si>
    <t>2. อนุมัติให้แต่งตั้งคณะกรรมการตรวจรับพัสดุ  ดังนี้</t>
  </si>
  <si>
    <t>การตรวจสอบในแผนปฏิบัติการ</t>
  </si>
  <si>
    <t>(  ) อยู่ในแผน</t>
  </si>
  <si>
    <t>(  ) ไม่อยู่ในแผน</t>
  </si>
  <si>
    <t>(ลงชื่อ)</t>
  </si>
  <si>
    <t>(  ) งบจัดสรรคงเหลือ................................................บาท</t>
  </si>
  <si>
    <t xml:space="preserve">    ขอจัดซื้อ/จัดจ้าง เป็นเงิน....................................บาท</t>
  </si>
  <si>
    <t xml:space="preserve">    ฉะนั้นคงเหลือเงิน................................................บาท</t>
  </si>
  <si>
    <t xml:space="preserve">เห็นควรพิจารณา  </t>
  </si>
  <si>
    <t>อนุมัติ</t>
  </si>
  <si>
    <t>ไม่อนุมัติ</t>
  </si>
  <si>
    <t>(  ) งบจัดสรรคงเหลือ.................................................บาท</t>
  </si>
  <si>
    <t xml:space="preserve">    ขอจัดซื้อ / จัดจ้างเป็นเงิน....................................บาท</t>
  </si>
  <si>
    <t>(ลงชื่อ)...............................................หัวหน้าแผนงานโรงเรียน</t>
  </si>
  <si>
    <t>เห็นชอบ</t>
  </si>
  <si>
    <t>(ลงชื่อ)..............................................เจ้าหน้าที่พัสดุ</t>
  </si>
  <si>
    <t>จำนวนหน่วย</t>
  </si>
  <si>
    <t>[  ] ราคามาตรฐาน
[  ] ราคาที่ได้มาจากการสืบจากท้องตลาด (หน่วยละ)</t>
  </si>
  <si>
    <t>จำนวนและวงเงินที่ขอซื้อครั้งนี้</t>
  </si>
  <si>
    <t>หน่วยละ</t>
  </si>
  <si>
    <t>(ลงชื่อ)...................................................เจ้าหน้าที่พัสดุ</t>
  </si>
  <si>
    <t>(ลงชื่อ)............................................หัวหน้าเจ้าหน้าที่พัสดุ</t>
  </si>
  <si>
    <t>รายงานการขอซื้อ</t>
  </si>
  <si>
    <t>กรณีกรรมการตรวจรับ 3 คน</t>
  </si>
  <si>
    <t>รายงานผลการพิจารณาและขออนุมัติสั่งซื้อ</t>
  </si>
  <si>
    <t>ตามระเบียบกระทรวงการคลัง</t>
  </si>
  <si>
    <t>ว่าด้วยการจัดซื้อจัดจ้างและการบริหารพัสดุภาครัฐ พ.ศ. 2560 ข้อ 24 รายละเอียดดังแนบ</t>
  </si>
  <si>
    <t xml:space="preserve">ในการนี้เจ้าหน้าที่ได้เจรจาตกลงราคากับ (ร้าน/ห้างหุ้นส่วน/บริษัท)   </t>
  </si>
  <si>
    <t>ซึ่งมีอาชีพขายแล้วนั้น ปรากฏว่าเสนอราคาเป็นเงิน</t>
  </si>
  <si>
    <t>ดังนั้นเพื่อให้เป็นไปตามระเบียบกระทรวงการคลังว่าด้วยการจัดซื้อจัดจ้าว</t>
  </si>
  <si>
    <t>และการบริหารพัสดุภาครัฐ พ.ศ. 2560</t>
  </si>
  <si>
    <t>ข้อ 79 จึงเห็นควรจัดซื้อจากผู้เสนอราคารายดังกล่าวนี้</t>
  </si>
  <si>
    <t xml:space="preserve"> จึงเรียนมาเพื่อโปรดทราบ และพิจารณา</t>
  </si>
  <si>
    <t>เป็นผู้ขายทำการจัดหา</t>
  </si>
  <si>
    <t>ในวงเงินจำนวน</t>
  </si>
  <si>
    <t xml:space="preserve">กำหนดการส่งมอบพัสดุภายใน </t>
  </si>
  <si>
    <t>ลงนามแล้ว</t>
  </si>
  <si>
    <t>คำสั่งแต่งตั้งคณะกรรมการตรวจรับพัสดุ</t>
  </si>
  <si>
    <t>คำสั่งแต่งตั้งคณะกรรมการกำหนดราคากลาง</t>
  </si>
  <si>
    <t>เรื่อง แต่งตั้งคณะกรรมการกำหนดราคากลาง</t>
  </si>
  <si>
    <t>2.</t>
  </si>
  <si>
    <t>3.</t>
  </si>
  <si>
    <t>มีหน้าที่</t>
  </si>
  <si>
    <t>ตรวจรับพัสดุ</t>
  </si>
  <si>
    <t>กำหนดคุณลักษณะและราคากลางพัสดุ</t>
  </si>
  <si>
    <t xml:space="preserve">          ให้ผู้ที่ได้รับการแต่งตั้งปฏิบัติหน้าที่ตามที่กำหนดไว้ในระเบียบกระทรวงการคลังว่าด้วยการจัดซื้อจัดจ้าง และการบริหาร พัสดุภาครัฐ พ.ศ.๒๕๖๐ ตลอดจนมติคณะรัฐมนตรี กฎกระทรวง และหนังสือคำสั่งของกระทรวงการคลังที่เกี่ยวข้องโดยเคร่งครัด</t>
  </si>
  <si>
    <t xml:space="preserve">ดังนั้นเพื่อให้เป็นไปตามระเบียบกระทรวงการคลังว่าด้วยการจัดซื้อจัดจ้างและการบริหารพัสดุภาครัฐ พ.ศ. 2560 </t>
  </si>
  <si>
    <t>1.</t>
  </si>
  <si>
    <t>ใบเสนอราคา</t>
  </si>
  <si>
    <t>ให้พิมพ์ในช่องสีฟ้า</t>
  </si>
  <si>
    <t>2.  ข้าพเจ้าขอเสนอราคาพัสดุ  รวมทั้งบริการและกำหนดเวลาส่งมอบ  ดังต่อไปนี้</t>
  </si>
  <si>
    <t>รายการ</t>
  </si>
  <si>
    <t>รวมเป็นเงิน</t>
  </si>
  <si>
    <t>ราคาสินค้า</t>
  </si>
  <si>
    <t>ภาษีมูลค่าเพิ่ม</t>
  </si>
  <si>
    <t>รวมเป็นเงินทั้งสิ้น</t>
  </si>
  <si>
    <t>ซึ่งเป็นราคาที่รวมภาษีมูลค่าเพิ่มรวมทั้งภาษีอากรอื่น  และค่าใช้จ่ายทั้งปวงไว้ด้วยแล้ว</t>
  </si>
  <si>
    <t xml:space="preserve">3.  คำเสนอนี้จะยืนอยู่เป็นระยะเวลา </t>
  </si>
  <si>
    <t>วัน  นับตั้งแต่วันที่ได้ยื่นใบเสนอราคา</t>
  </si>
  <si>
    <t>4.  กำหนดส่งมอบพัสดุตามรายการข้างต้น ภายใน</t>
  </si>
  <si>
    <t xml:space="preserve"> วัน  นับถัดจากวันลงนามในใบสั่งซื้อ/สั่งจ้าง</t>
  </si>
  <si>
    <t>ผู้เสนอราคา</t>
  </si>
  <si>
    <t>รายละเอียดแนบท้ายใบเสนอราคา</t>
  </si>
  <si>
    <t>(ลงชื่อ)..........................................................................ผู้เสนอราคา</t>
  </si>
  <si>
    <t>ผู้รับจ้าง  </t>
  </si>
  <si>
    <t xml:space="preserve">ที่อยู่ </t>
  </si>
  <si>
    <t>โทรศัพท์</t>
  </si>
  <si>
    <t xml:space="preserve">เลขประจำตัวผู้เสียภาษี   </t>
  </si>
  <si>
    <t xml:space="preserve">เลขที่บัญชีธนาคาร    </t>
  </si>
  <si>
    <t xml:space="preserve">ชื่อบัญชี   </t>
  </si>
  <si>
    <t>ธนาคาร</t>
  </si>
  <si>
    <t>สาขา</t>
  </si>
  <si>
    <t>ลำดับ</t>
  </si>
  <si>
    <t>หน่วย</t>
  </si>
  <si>
    <t>ราคาต่อหน่วย</t>
  </si>
  <si>
    <t>การสั่งจ้างอยู่ภายใต้เงื่อนไขต่อไปนี้</t>
  </si>
  <si>
    <t>๑.  กำหนดส่งมอบภายใน</t>
  </si>
  <si>
    <t>นับถัดจากวันที่ลงนามในใบสั่งจ้าง</t>
  </si>
  <si>
    <t xml:space="preserve">๒.  ครบกำหนดส่งมอบวันที่  </t>
  </si>
  <si>
    <t xml:space="preserve">๔.  ระยะเวลารับประกัน  </t>
  </si>
  <si>
    <t>วัน</t>
  </si>
  <si>
    <t>๕. สงวนสิทธิ์ค่าปรับกรณีส่งมอบเกินกำหนด  โดยคิดค่าปรับเป็นรายวันในอัตราร้อยละ  ๐.๒๐  ของราคาสิ่งของที่ยังไม่ได้รับมอบแต่จะต้องไม่ต่ำกว่าวันละ  ๑๐๐.๐๐  บาท</t>
  </si>
  <si>
    <t>6. โรงเรียนสงวนสิทธิ์ที่จะไม่รับมอบถ้าปรากฏว่าสินค้านั้นมีลักษณะไม่ตรงตามรายการที่ระบุไว้ในใบสั่งจ้าง กรณีนี้ผู้ขายจะต้องดำเนินการเปลี่ยนใหม่ให้ถูกต้องตามใบสั่งจ้างทุกประการ</t>
  </si>
  <si>
    <t>ลงชื่อ.......................................ผู้สั่งจ้าง</t>
  </si>
  <si>
    <t>ตำแหน่ง ....................................................................</t>
  </si>
  <si>
    <t>ใบตรวจรับพัสดุ กรรมการ 1 คน</t>
  </si>
  <si>
    <t>แห่งระเบียบกระทรวงการคลังว่าด้วยการจัดซื้อจัดจ้างและการบริหารพัสดุภาครัฐ  พ.ศ.  2560</t>
  </si>
  <si>
    <t>ลงชื่อ</t>
  </si>
  <si>
    <t xml:space="preserve">หักภาษี ณ ที่จ่าย จำนวน </t>
  </si>
  <si>
    <t>บาท  คงเหลือ</t>
  </si>
  <si>
    <t>(ลงชื่อ)...............................................เจ้าหน้าที่พัสดุ</t>
  </si>
  <si>
    <t>(ลงชื่อ)...............................................หัวหน้าเจ้าหน้าที่พัสดุ</t>
  </si>
  <si>
    <t>ทราบ</t>
  </si>
  <si>
    <t>ใบตรวจรับพัสดุ กรรมการ 3 คน</t>
  </si>
  <si>
    <t xml:space="preserve">     ทราบ</t>
  </si>
  <si>
    <t xml:space="preserve">     อนุมัติ</t>
  </si>
  <si>
    <t>***เก็บรายการพัสดุในการจัดซื้อจัดจ้างทำรายการ Stock เชื่อมโยงกับรายละเอียดจัดซื้อจัดจ้าง</t>
  </si>
  <si>
    <t>ใบเบิกพัสดุ</t>
  </si>
  <si>
    <t>(  ) สิ้นเปลือง</t>
  </si>
  <si>
    <t>(  ) ถาวร</t>
  </si>
  <si>
    <t>(  ) ครุภัณฑ์</t>
  </si>
  <si>
    <t>เลขที่.......................................</t>
  </si>
  <si>
    <t>เดือน</t>
  </si>
  <si>
    <t>พ.ศ.</t>
  </si>
  <si>
    <t>ข้าพเจ้าขอเบิกสิ่งของตามรายการต่อไปนี้ เพื่อ</t>
  </si>
  <si>
    <t>รายละเอียดของพัสดุ</t>
  </si>
  <si>
    <t xml:space="preserve">ได้มอบให้........................................................เป็นผู้รับแทน   </t>
  </si>
  <si>
    <t>(ลงชื่อ).............................................................ผู้เบิก</t>
  </si>
  <si>
    <t xml:space="preserve">        อนุญาตให้เบิกได้</t>
  </si>
  <si>
    <t xml:space="preserve">ได้รับของครบถูกต้องแล้ว </t>
  </si>
  <si>
    <t>(ลงชื่อ)........................................................ผู้สั่งจ่าย</t>
  </si>
  <si>
    <t xml:space="preserve">(ลงชื่อ).....................................................................ผู้รับของ  </t>
  </si>
  <si>
    <t>หนังสือส่งมอบงาน</t>
  </si>
  <si>
    <t>ขอแสดงความนับถือ</t>
  </si>
  <si>
    <t>ใบสำคัญรับเงิน</t>
  </si>
  <si>
    <t>วันที่ ........ เดือน ......................... พ.ศ................</t>
  </si>
  <si>
    <t>หมายหตุ</t>
  </si>
  <si>
    <t>ได้รับเงินจำนวน (ตัวอักษร)</t>
  </si>
  <si>
    <t>ลงชื่อ .................................................................... ผู้รับเงิน</t>
  </si>
  <si>
    <t>ลงชื่อ .................................................................... ผู้จ่ายเงิน</t>
  </si>
  <si>
    <t>กลุ่มสาระ/กลุ่มงาน</t>
  </si>
  <si>
    <t>ประเภทพัสดุ</t>
  </si>
  <si>
    <t>เหตุผลการซื้อ/จ้าง</t>
  </si>
  <si>
    <t>งบประมาณ</t>
  </si>
  <si>
    <t>รายการซื้อ</t>
  </si>
  <si>
    <t>หน่วยนับ</t>
  </si>
  <si>
    <t>การตรวจรับ</t>
  </si>
  <si>
    <t>การหักภาษี</t>
  </si>
  <si>
    <t>คณะกรรมการ</t>
  </si>
  <si>
    <t>กลุ่มสาระการเรียนรู้ภาษาไทย</t>
  </si>
  <si>
    <t>01.สำนักงาน</t>
  </si>
  <si>
    <t>สนับสนุนค่าใช้จ่ายในการจัดการศึกษาตั้งแต่อนุบาลจนจบการศึกษาภาคบังคับ</t>
  </si>
  <si>
    <t>เพื่อสนับสนุนกิจกรรมการเรียนการสอน</t>
  </si>
  <si>
    <t>อุดหนุน</t>
  </si>
  <si>
    <t>วัสดุสำนักงาน</t>
  </si>
  <si>
    <t>ตกลงราคา</t>
  </si>
  <si>
    <t>ครูผู้ช่วย</t>
  </si>
  <si>
    <t>ชิ้น</t>
  </si>
  <si>
    <t>หัก</t>
  </si>
  <si>
    <t>กลุ่มสาระการเรียนรู้คณิตศาสตร์</t>
  </si>
  <si>
    <t>02.ยานพาหนะและขนส่ง</t>
  </si>
  <si>
    <t>ผู้จบการศึกษาภาคบังคับ</t>
  </si>
  <si>
    <t>เพื่อซ่อมแซมอาคารเรียนอาคารประกอบ</t>
  </si>
  <si>
    <t>ค่าตอบแทนใช้สอยวัสดุ</t>
  </si>
  <si>
    <t>ครุภัณฑ์</t>
  </si>
  <si>
    <t>อัน</t>
  </si>
  <si>
    <t>ไม่ถูกต้อง เพราะ</t>
  </si>
  <si>
    <t>กลุ่มสาระการเรียนรู้วิทยาศาสตร์</t>
  </si>
  <si>
    <t>03.การเกษตร</t>
  </si>
  <si>
    <t>เพื่อใช้เป็นอาหารกลางวันสำหรับนักเรียน</t>
  </si>
  <si>
    <t>ดำเนินงาน</t>
  </si>
  <si>
    <t>เหมาก่อสร้าง</t>
  </si>
  <si>
    <t>ชุด</t>
  </si>
  <si>
    <t>กลุ่มสาระการเรียนรู้สังคมศึกษาฯ</t>
  </si>
  <si>
    <t>04.โฆษณาและเผยแพร่</t>
  </si>
  <si>
    <t>เพื่อการดำเนินกิจกรรมงานโรงเรียน</t>
  </si>
  <si>
    <t>ที่ดิน สิ่งก่อสร้าง</t>
  </si>
  <si>
    <t>เหมาซ่อมแซม</t>
  </si>
  <si>
    <t>รองผู้อำนวยการโรงเรียน รักษาราชการแทน</t>
  </si>
  <si>
    <t>รีม</t>
  </si>
  <si>
    <t>กลุ่มสาระการเรียนรู้สุขศึกษาและพลศึกษา</t>
  </si>
  <si>
    <t>05.ไฟฟ้าและวิทยุ</t>
  </si>
  <si>
    <t>กล่อง</t>
  </si>
  <si>
    <t>กลุ่มสาระการเรียนรู้ศิลปะ</t>
  </si>
  <si>
    <t>06.งานบ้านงานครัว</t>
  </si>
  <si>
    <t>กลุ่มสาระการเรียนรู้การงานอาชีพและเทคโนโลยี</t>
  </si>
  <si>
    <t>07.โรงงาน</t>
  </si>
  <si>
    <t>กลุ่มสาระการเรียนรู้ภาษาต่างประเทศ</t>
  </si>
  <si>
    <t>08.สำรวจ</t>
  </si>
  <si>
    <t>งานกิจกรรมพัฒนาผู้เรียน</t>
  </si>
  <si>
    <t>09.อาวุธ</t>
  </si>
  <si>
    <t>งานวิชาการ</t>
  </si>
  <si>
    <t>10.ดนตรีและนาฎศิลป์</t>
  </si>
  <si>
    <t>งานบริหารบุคคล</t>
  </si>
  <si>
    <t>11.วิทยาศาสตร์หรือการแพทย์</t>
  </si>
  <si>
    <t>12.คอมพิวเตอร์</t>
  </si>
  <si>
    <t>งานการเงินและสินทรัพย์</t>
  </si>
  <si>
    <t>13.การศึกษา</t>
  </si>
  <si>
    <t>14.การกีฬา</t>
  </si>
  <si>
    <t>งานจัดกิจกรรมการเรียนการสอน</t>
  </si>
  <si>
    <t>15.ก่อสร้าง</t>
  </si>
  <si>
    <t>งานปรับปรุงอาคารสถานที่</t>
  </si>
  <si>
    <t>16.เชื้อเพลิงและหล่อลื่น</t>
  </si>
  <si>
    <t>ระดับปฐมวัย</t>
  </si>
  <si>
    <t>17.เครื่องแต่งกาย</t>
  </si>
  <si>
    <t>18.อื่นๆ</t>
  </si>
  <si>
    <t>ข้อมูลโครงการ</t>
  </si>
  <si>
    <t>รหัสโครงการ</t>
  </si>
  <si>
    <t>ชื่อโครงการ</t>
  </si>
  <si>
    <t>ข้อมูลพัสดุที่จัดซื้อบ่อย</t>
  </si>
  <si>
    <t>รหัส</t>
  </si>
  <si>
    <t>ชื่อสินค้า</t>
  </si>
  <si>
    <t>ราคากลาง</t>
  </si>
  <si>
    <t>กระดาษ A4 ขาว</t>
  </si>
  <si>
    <t>กระดาษปก A4 คละสี</t>
  </si>
  <si>
    <t>กระดาษโรเนียว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</si>
</sst>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_-* #,##0.00_-;\-* #,##0.00_-;_-* &quot;-&quot;??_-;_-@"/>
    <numFmt numFmtId="165" formatCode="m/yyyy"/>
    <numFmt numFmtId="166" formatCode="d-mmm-yy"/>
    <numFmt numFmtId="167" formatCode="d/m/yyyy"/>
    <numFmt numFmtId="168" formatCode="0\ 0000\ 00000\ 00\ 0"/>
    <numFmt numFmtId="169" formatCode="#,##0.00_ ;\-#,##0.00\ "/>
    <numFmt numFmtId="170" formatCode="_-* #,##0_-;\-* #,##0_-;_-* &quot;-&quot;??_-;_-@"/>
    <numFmt numFmtId="171" formatCode="[$-D01041E]d\ mmmm\ yyyy"/>
    <numFmt numFmtId="172" formatCode="[$-D000000]0\ 0000\ 00000\ 00\ 0"/>
    <numFmt numFmtId="173" formatCode="[$-F800]dddd\,\ mmmm\ dd\,\ yyyy"/>
  </numFmts>
  <fonts count="37">
    <font>
      <sz val="11.0"/>
      <color rgb="FF000000"/>
      <name val="Tahoma"/>
      <scheme val="minor"/>
    </font>
    <font>
      <sz val="18.0"/>
      <color rgb="FF000000"/>
      <name val="TH SarabunPSK"/>
    </font>
    <font>
      <b/>
      <sz val="18.0"/>
      <color rgb="FF000000"/>
      <name val="TH SarabunPSK"/>
    </font>
    <font/>
    <font>
      <sz val="18.0"/>
      <color rgb="FF000000"/>
      <name val="&quot;TH SarabunPSK&quot;"/>
    </font>
    <font>
      <u/>
      <sz val="18.0"/>
      <color rgb="FF0463C1"/>
      <name val="TH SarabunPSK"/>
    </font>
    <font>
      <sz val="16.0"/>
      <color theme="1"/>
      <name val="&quot;TH SarabunPSK&quot;"/>
    </font>
    <font>
      <b/>
      <sz val="18.0"/>
      <color rgb="FFFF0000"/>
      <name val="TH SarabunPSK"/>
    </font>
    <font>
      <sz val="18.0"/>
      <color rgb="FF000000"/>
      <name val="AngsanaUPC"/>
    </font>
    <font>
      <sz val="16.0"/>
      <color rgb="FF000000"/>
      <name val="AngsanaUPC"/>
    </font>
    <font>
      <sz val="16.0"/>
      <color rgb="FF000000"/>
      <name val="TH SarabunPSK"/>
    </font>
    <font>
      <b/>
      <sz val="16.0"/>
      <color rgb="FF000000"/>
      <name val="TH SarabunPSK"/>
    </font>
    <font>
      <sz val="16.0"/>
      <color theme="1"/>
      <name val="Tahoma"/>
      <scheme val="minor"/>
    </font>
    <font>
      <sz val="16.0"/>
      <color theme="1"/>
      <name val="TH SarabunPSK"/>
    </font>
    <font>
      <b/>
      <sz val="16.0"/>
      <color rgb="FF000000"/>
      <name val="AngsanaUPC"/>
    </font>
    <font>
      <sz val="11.0"/>
      <color rgb="FF000000"/>
      <name val="TH SarabunPSK"/>
    </font>
    <font>
      <sz val="16.0"/>
      <color rgb="FFFF0000"/>
      <name val="TH SarabunPSK"/>
    </font>
    <font>
      <sz val="14.0"/>
      <color rgb="FFFF0000"/>
      <name val="TH SarabunPSK"/>
    </font>
    <font>
      <b/>
      <sz val="16.0"/>
      <color rgb="FFFF0000"/>
      <name val="TH SarabunPSK"/>
    </font>
    <font>
      <sz val="14.0"/>
      <color rgb="FF000000"/>
      <name val="TH SarabunPSK"/>
    </font>
    <font>
      <sz val="14.0"/>
      <color rgb="FF000000"/>
      <name val="AngsanaUPC"/>
    </font>
    <font>
      <sz val="11.0"/>
      <color rgb="FF000000"/>
      <name val="AngsanaUPC"/>
    </font>
    <font>
      <color theme="1"/>
      <name val="Tahoma"/>
      <scheme val="minor"/>
    </font>
    <font>
      <b/>
      <sz val="16.0"/>
      <color rgb="FFFFFFFF"/>
      <name val="TH SarabunPSK"/>
    </font>
    <font>
      <color theme="1"/>
      <name val="TH SarabunPSK"/>
    </font>
    <font>
      <b/>
      <sz val="16.0"/>
      <color rgb="FFFFFFFF"/>
      <name val="AngsanaUPC"/>
    </font>
    <font>
      <sz val="11.0"/>
      <color rgb="FF000000"/>
      <name val="Angsana New"/>
    </font>
    <font>
      <b/>
      <sz val="16.0"/>
      <color rgb="FFFFFFFF"/>
      <name val="Angsana New"/>
    </font>
    <font>
      <sz val="16.0"/>
      <color rgb="FF000000"/>
      <name val="Angsana New"/>
    </font>
    <font>
      <b/>
      <sz val="16.0"/>
      <color rgb="FF000000"/>
      <name val="Angsana New"/>
    </font>
    <font>
      <b/>
      <sz val="20.0"/>
      <color rgb="FF000000"/>
      <name val="Angsana New"/>
    </font>
    <font>
      <sz val="14.0"/>
      <color rgb="FF000000"/>
      <name val="Angsana New"/>
    </font>
    <font>
      <b/>
      <sz val="18.0"/>
      <color rgb="FF000000"/>
      <name val="Angsana New"/>
    </font>
    <font>
      <sz val="16.0"/>
      <color rgb="FF000000"/>
      <name val="Sarabun"/>
    </font>
    <font>
      <b/>
      <sz val="20.0"/>
      <color rgb="FF000000"/>
      <name val="AngsanaUPC"/>
    </font>
    <font>
      <b/>
      <sz val="16.0"/>
      <color rgb="FF000000"/>
      <name val="Sarabun"/>
    </font>
    <font>
      <sz val="11.0"/>
      <color rgb="FF000000"/>
      <name val="Tahoma"/>
    </font>
  </fonts>
  <fills count="1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FFE598"/>
        <bgColor rgb="FFFFE598"/>
      </patternFill>
    </fill>
    <fill>
      <patternFill patternType="solid">
        <fgColor rgb="FF00CCFF"/>
        <bgColor rgb="FF00CCFF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78">
    <border/>
    <border>
      <left/>
      <right/>
      <top/>
      <bottom/>
    </border>
    <border>
      <left/>
      <top/>
    </border>
    <border>
      <right/>
      <top/>
    </border>
    <border>
      <top/>
    </border>
    <border>
      <left/>
      <bottom style="thin">
        <color rgb="FF000000"/>
      </bottom>
    </border>
    <border>
      <right/>
      <bottom style="thin">
        <color rgb="FF000000"/>
      </bottom>
    </border>
    <border>
      <left/>
      <bottom/>
    </border>
    <border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/>
      <top/>
      <bottom style="hair">
        <color rgb="FF000000"/>
      </bottom>
    </border>
    <border>
      <left/>
    </border>
    <border>
      <right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/>
      <top style="hair">
        <color rgb="FF000000"/>
      </top>
      <bottom/>
    </border>
    <border>
      <left/>
      <top style="hair">
        <color rgb="FF000000"/>
      </top>
      <bottom style="thin">
        <color rgb="FF000000"/>
      </bottom>
    </border>
    <border>
      <right/>
      <top style="hair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bottom style="thin">
        <color rgb="FF000000"/>
      </bottom>
    </border>
    <border>
      <left style="thin">
        <color rgb="FF000000"/>
      </left>
      <top/>
      <bottom/>
    </border>
    <border>
      <left/>
      <right/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/>
      <top style="thin">
        <color rgb="FF000000"/>
      </top>
      <bottom style="hair">
        <color rgb="FF000000"/>
      </bottom>
    </border>
    <border>
      <left/>
      <top style="thin">
        <color rgb="FF000000"/>
      </top>
      <bottom style="hair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9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vertical="bottom"/>
    </xf>
    <xf borderId="0" fillId="0" fontId="1" numFmtId="0" xfId="0" applyAlignment="1" applyFont="1">
      <alignment vertical="bottom"/>
    </xf>
    <xf borderId="2" fillId="2" fontId="2" numFmtId="0" xfId="0" applyAlignment="1" applyBorder="1" applyFont="1">
      <alignment horizontal="center" vertical="center"/>
    </xf>
    <xf borderId="3" fillId="0" fontId="3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0" fillId="0" fontId="2" numFmtId="0" xfId="0" applyAlignment="1" applyFont="1">
      <alignment horizontal="center" vertical="bottom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10" fillId="3" fontId="2" numFmtId="0" xfId="0" applyAlignment="1" applyBorder="1" applyFill="1" applyFont="1">
      <alignment vertical="bottom"/>
    </xf>
    <xf borderId="10" fillId="0" fontId="1" numFmtId="0" xfId="0" applyAlignment="1" applyBorder="1" applyFont="1">
      <alignment readingOrder="0" vertical="bottom"/>
    </xf>
    <xf borderId="11" fillId="4" fontId="2" numFmtId="0" xfId="0" applyAlignment="1" applyBorder="1" applyFill="1" applyFont="1">
      <alignment horizontal="center" vertical="center"/>
    </xf>
    <xf borderId="12" fillId="0" fontId="3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10" fillId="0" fontId="1" numFmtId="0" xfId="0" applyAlignment="1" applyBorder="1" applyFont="1">
      <alignment horizontal="left" readingOrder="0" shrinkToFit="0" vertical="center" wrapText="1"/>
    </xf>
    <xf borderId="1" fillId="4" fontId="2" numFmtId="0" xfId="0" applyAlignment="1" applyBorder="1" applyFont="1">
      <alignment horizontal="left" vertical="bottom"/>
    </xf>
    <xf borderId="0" fillId="0" fontId="1" numFmtId="0" xfId="0" applyAlignment="1" applyFont="1">
      <alignment horizontal="left" vertical="bottom"/>
    </xf>
    <xf borderId="10" fillId="0" fontId="1" numFmtId="0" xfId="0" applyAlignment="1" applyBorder="1" applyFont="1">
      <alignment horizontal="left" readingOrder="0" vertical="bottom"/>
    </xf>
    <xf borderId="10" fillId="0" fontId="1" numFmtId="0" xfId="0" applyAlignment="1" applyBorder="1" applyFont="1">
      <alignment horizontal="left" vertical="bottom"/>
    </xf>
    <xf borderId="11" fillId="4" fontId="2" numFmtId="0" xfId="0" applyAlignment="1" applyBorder="1" applyFont="1">
      <alignment horizontal="left" vertical="bottom"/>
    </xf>
    <xf borderId="10" fillId="3" fontId="2" numFmtId="0" xfId="0" applyAlignment="1" applyBorder="1" applyFont="1">
      <alignment readingOrder="0" vertical="bottom"/>
    </xf>
    <xf borderId="1" fillId="4" fontId="1" numFmtId="0" xfId="0" applyAlignment="1" applyBorder="1" applyFont="1">
      <alignment vertical="bottom"/>
    </xf>
    <xf borderId="0" fillId="5" fontId="4" numFmtId="0" xfId="0" applyAlignment="1" applyFill="1" applyFont="1">
      <alignment horizontal="left" readingOrder="0" vertical="center"/>
    </xf>
    <xf borderId="11" fillId="4" fontId="5" numFmtId="0" xfId="0" applyAlignment="1" applyBorder="1" applyFont="1">
      <alignment horizontal="center" vertical="bottom"/>
    </xf>
    <xf borderId="0" fillId="0" fontId="6" numFmtId="0" xfId="0" applyAlignment="1" applyFont="1">
      <alignment readingOrder="0" vertical="center"/>
    </xf>
    <xf borderId="11" fillId="4" fontId="2" numFmtId="0" xfId="0" applyAlignment="1" applyBorder="1" applyFont="1">
      <alignment horizontal="center" vertical="bottom"/>
    </xf>
    <xf borderId="10" fillId="0" fontId="1" numFmtId="0" xfId="0" applyAlignment="1" applyBorder="1" applyFont="1">
      <alignment vertical="bottom"/>
    </xf>
    <xf borderId="11" fillId="4" fontId="7" numFmtId="0" xfId="0" applyAlignment="1" applyBorder="1" applyFont="1">
      <alignment horizontal="center" vertical="bottom"/>
    </xf>
    <xf borderId="0" fillId="0" fontId="8" numFmtId="0" xfId="0" applyAlignment="1" applyFont="1">
      <alignment vertical="bottom"/>
    </xf>
    <xf borderId="1" fillId="2" fontId="9" numFmtId="0" xfId="0" applyAlignment="1" applyBorder="1" applyFont="1">
      <alignment vertical="bottom"/>
    </xf>
    <xf borderId="1" fillId="2" fontId="10" numFmtId="0" xfId="0" applyAlignment="1" applyBorder="1" applyFont="1">
      <alignment vertical="bottom"/>
    </xf>
    <xf borderId="11" fillId="5" fontId="11" numFmtId="0" xfId="0" applyAlignment="1" applyBorder="1" applyFont="1">
      <alignment horizontal="center" vertical="bottom"/>
    </xf>
    <xf borderId="0" fillId="0" fontId="10" numFmtId="0" xfId="0" applyAlignment="1" applyFont="1">
      <alignment vertical="bottom"/>
    </xf>
    <xf borderId="1" fillId="5" fontId="10" numFmtId="0" xfId="0" applyAlignment="1" applyBorder="1" applyFont="1">
      <alignment vertical="bottom"/>
    </xf>
    <xf borderId="1" fillId="5" fontId="10" numFmtId="0" xfId="0" applyAlignment="1" applyBorder="1" applyFont="1">
      <alignment vertical="center"/>
    </xf>
    <xf borderId="14" fillId="5" fontId="10" numFmtId="0" xfId="0" applyAlignment="1" applyBorder="1" applyFont="1">
      <alignment horizontal="left" vertical="center"/>
    </xf>
    <xf borderId="15" fillId="0" fontId="3" numFmtId="0" xfId="0" applyAlignment="1" applyBorder="1" applyFont="1">
      <alignment vertical="center"/>
    </xf>
    <xf borderId="16" fillId="0" fontId="3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2" fillId="5" fontId="10" numFmtId="0" xfId="0" applyAlignment="1" applyBorder="1" applyFont="1">
      <alignment horizontal="left" shrinkToFit="0" vertical="top" wrapText="1"/>
    </xf>
    <xf borderId="17" fillId="0" fontId="3" numFmtId="0" xfId="0" applyAlignment="1" applyBorder="1" applyFont="1">
      <alignment vertical="center"/>
    </xf>
    <xf borderId="18" fillId="0" fontId="3" numFmtId="0" xfId="0" applyAlignment="1" applyBorder="1" applyFont="1">
      <alignment vertical="center"/>
    </xf>
    <xf borderId="1" fillId="5" fontId="10" numFmtId="0" xfId="0" applyAlignment="1" applyBorder="1" applyFont="1">
      <alignment horizontal="left" vertical="center"/>
    </xf>
    <xf borderId="1" fillId="5" fontId="10" numFmtId="3" xfId="0" applyAlignment="1" applyBorder="1" applyFont="1" applyNumberFormat="1">
      <alignment vertical="bottom"/>
    </xf>
    <xf borderId="11" fillId="5" fontId="10" numFmtId="3" xfId="0" applyAlignment="1" applyBorder="1" applyFont="1" applyNumberFormat="1">
      <alignment horizontal="left" vertical="bottom"/>
    </xf>
    <xf borderId="11" fillId="5" fontId="10" numFmtId="4" xfId="0" applyAlignment="1" applyBorder="1" applyFont="1" applyNumberFormat="1">
      <alignment horizontal="center" vertical="bottom"/>
    </xf>
    <xf borderId="11" fillId="5" fontId="10" numFmtId="0" xfId="0" applyAlignment="1" applyBorder="1" applyFont="1">
      <alignment horizontal="center" vertical="bottom"/>
    </xf>
    <xf borderId="1" fillId="5" fontId="10" numFmtId="164" xfId="0" applyAlignment="1" applyBorder="1" applyFont="1" applyNumberFormat="1">
      <alignment vertical="bottom"/>
    </xf>
    <xf borderId="11" fillId="5" fontId="10" numFmtId="4" xfId="0" applyAlignment="1" applyBorder="1" applyFont="1" applyNumberFormat="1">
      <alignment horizontal="right" vertical="bottom"/>
    </xf>
    <xf borderId="0" fillId="0" fontId="10" numFmtId="0" xfId="0" applyAlignment="1" applyFont="1">
      <alignment horizontal="left" vertical="center"/>
    </xf>
    <xf borderId="11" fillId="5" fontId="10" numFmtId="0" xfId="0" applyAlignment="1" applyBorder="1" applyFont="1">
      <alignment horizontal="center" vertical="center"/>
    </xf>
    <xf borderId="11" fillId="5" fontId="10" numFmtId="0" xfId="0" applyAlignment="1" applyBorder="1" applyFont="1">
      <alignment horizontal="center" vertical="top"/>
    </xf>
    <xf borderId="1" fillId="2" fontId="10" numFmtId="0" xfId="0" applyAlignment="1" applyBorder="1" applyFont="1">
      <alignment horizontal="center" vertical="bottom"/>
    </xf>
    <xf borderId="0" fillId="0" fontId="9" numFmtId="0" xfId="0" applyAlignment="1" applyFont="1">
      <alignment vertical="bottom"/>
    </xf>
    <xf borderId="11" fillId="2" fontId="11" numFmtId="0" xfId="0" applyAlignment="1" applyBorder="1" applyFont="1">
      <alignment horizontal="center" vertical="bottom"/>
    </xf>
    <xf borderId="0" fillId="0" fontId="12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vertical="bottom"/>
    </xf>
    <xf borderId="1" fillId="2" fontId="9" numFmtId="0" xfId="0" applyAlignment="1" applyBorder="1" applyFont="1">
      <alignment horizontal="center" vertical="bottom"/>
    </xf>
    <xf borderId="1" fillId="6" fontId="14" numFmtId="0" xfId="0" applyAlignment="1" applyBorder="1" applyFill="1" applyFont="1">
      <alignment horizontal="center" vertical="bottom"/>
    </xf>
    <xf borderId="0" fillId="0" fontId="9" numFmtId="0" xfId="0" applyAlignment="1" applyFont="1">
      <alignment horizontal="center" vertical="bottom"/>
    </xf>
    <xf borderId="0" fillId="0" fontId="10" numFmtId="0" xfId="0" applyAlignment="1" applyFont="1">
      <alignment readingOrder="0" vertical="bottom"/>
    </xf>
    <xf borderId="1" fillId="2" fontId="15" numFmtId="0" xfId="0" applyAlignment="1" applyBorder="1" applyFont="1">
      <alignment vertical="bottom"/>
    </xf>
    <xf borderId="11" fillId="7" fontId="11" numFmtId="0" xfId="0" applyAlignment="1" applyBorder="1" applyFill="1" applyFont="1">
      <alignment horizontal="center" vertical="bottom"/>
    </xf>
    <xf borderId="19" fillId="8" fontId="11" numFmtId="0" xfId="0" applyAlignment="1" applyBorder="1" applyFill="1" applyFont="1">
      <alignment horizontal="center" vertical="center"/>
    </xf>
    <xf borderId="20" fillId="0" fontId="3" numFmtId="0" xfId="0" applyAlignment="1" applyBorder="1" applyFont="1">
      <alignment vertical="center"/>
    </xf>
    <xf borderId="21" fillId="8" fontId="11" numFmtId="0" xfId="0" applyAlignment="1" applyBorder="1" applyFont="1">
      <alignment horizontal="center" shrinkToFit="0" vertical="center" wrapText="1"/>
    </xf>
    <xf borderId="1" fillId="8" fontId="11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vertical="center"/>
    </xf>
    <xf borderId="23" fillId="0" fontId="3" numFmtId="0" xfId="0" applyAlignment="1" applyBorder="1" applyFont="1">
      <alignment vertical="center"/>
    </xf>
    <xf borderId="24" fillId="0" fontId="3" numFmtId="0" xfId="0" applyAlignment="1" applyBorder="1" applyFont="1">
      <alignment vertical="center"/>
    </xf>
    <xf borderId="1" fillId="9" fontId="11" numFmtId="0" xfId="0" applyAlignment="1" applyBorder="1" applyFill="1" applyFont="1">
      <alignment horizontal="left" vertical="center"/>
    </xf>
    <xf borderId="14" fillId="9" fontId="16" numFmtId="165" xfId="0" applyAlignment="1" applyBorder="1" applyFont="1" applyNumberFormat="1">
      <alignment horizontal="center" vertical="center"/>
    </xf>
    <xf borderId="14" fillId="9" fontId="16" numFmtId="166" xfId="0" applyAlignment="1" applyBorder="1" applyFont="1" applyNumberFormat="1">
      <alignment horizontal="center" vertical="center"/>
    </xf>
    <xf borderId="14" fillId="9" fontId="16" numFmtId="0" xfId="0" applyAlignment="1" applyBorder="1" applyFont="1">
      <alignment horizontal="center" readingOrder="0" vertical="center"/>
    </xf>
    <xf borderId="11" fillId="9" fontId="11" numFmtId="0" xfId="0" applyAlignment="1" applyBorder="1" applyFont="1">
      <alignment horizontal="right" vertical="center"/>
    </xf>
    <xf borderId="14" fillId="9" fontId="16" numFmtId="0" xfId="0" applyAlignment="1" applyBorder="1" applyFont="1">
      <alignment horizontal="left" vertical="center"/>
    </xf>
    <xf borderId="1" fillId="9" fontId="11" numFmtId="0" xfId="0" applyAlignment="1" applyBorder="1" applyFont="1">
      <alignment horizontal="center" vertical="center"/>
    </xf>
    <xf borderId="11" fillId="9" fontId="16" numFmtId="0" xfId="0" applyAlignment="1" applyBorder="1" applyFont="1">
      <alignment horizontal="left" readingOrder="0" vertical="center"/>
    </xf>
    <xf borderId="25" fillId="0" fontId="3" numFmtId="0" xfId="0" applyAlignment="1" applyBorder="1" applyFont="1">
      <alignment vertical="center"/>
    </xf>
    <xf borderId="26" fillId="0" fontId="3" numFmtId="0" xfId="0" applyAlignment="1" applyBorder="1" applyFont="1">
      <alignment vertical="center"/>
    </xf>
    <xf borderId="27" fillId="0" fontId="3" numFmtId="0" xfId="0" applyAlignment="1" applyBorder="1" applyFont="1">
      <alignment vertical="center"/>
    </xf>
    <xf borderId="28" fillId="8" fontId="11" numFmtId="0" xfId="0" applyAlignment="1" applyBorder="1" applyFont="1">
      <alignment horizontal="center" shrinkToFit="0" vertical="center" wrapText="1"/>
    </xf>
    <xf borderId="11" fillId="9" fontId="11" numFmtId="0" xfId="0" applyAlignment="1" applyBorder="1" applyFont="1">
      <alignment horizontal="left" vertical="center"/>
    </xf>
    <xf borderId="0" fillId="0" fontId="10" numFmtId="0" xfId="0" applyAlignment="1" applyFont="1">
      <alignment horizontal="center" vertical="bottom"/>
    </xf>
    <xf borderId="29" fillId="8" fontId="11" numFmtId="0" xfId="0" applyAlignment="1" applyBorder="1" applyFont="1">
      <alignment horizontal="left" vertical="bottom"/>
    </xf>
    <xf borderId="30" fillId="5" fontId="10" numFmtId="0" xfId="0" applyAlignment="1" applyBorder="1" applyFont="1">
      <alignment horizontal="left" readingOrder="0" vertical="bottom"/>
    </xf>
    <xf borderId="31" fillId="0" fontId="3" numFmtId="0" xfId="0" applyAlignment="1" applyBorder="1" applyFont="1">
      <alignment vertical="center"/>
    </xf>
    <xf borderId="32" fillId="0" fontId="3" numFmtId="0" xfId="0" applyAlignment="1" applyBorder="1" applyFont="1">
      <alignment vertical="center"/>
    </xf>
    <xf borderId="33" fillId="5" fontId="10" numFmtId="0" xfId="0" applyAlignment="1" applyBorder="1" applyFont="1">
      <alignment horizontal="left" vertical="bottom"/>
    </xf>
    <xf borderId="34" fillId="9" fontId="16" numFmtId="0" xfId="0" applyAlignment="1" applyBorder="1" applyFont="1">
      <alignment horizontal="left" vertical="center"/>
    </xf>
    <xf borderId="35" fillId="0" fontId="3" numFmtId="0" xfId="0" applyAlignment="1" applyBorder="1" applyFont="1">
      <alignment vertical="center"/>
    </xf>
    <xf borderId="36" fillId="0" fontId="3" numFmtId="0" xfId="0" applyAlignment="1" applyBorder="1" applyFont="1">
      <alignment vertical="center"/>
    </xf>
    <xf borderId="14" fillId="9" fontId="11" numFmtId="0" xfId="0" applyAlignment="1" applyBorder="1" applyFont="1">
      <alignment horizontal="left" vertical="center"/>
    </xf>
    <xf borderId="10" fillId="8" fontId="11" numFmtId="0" xfId="0" applyAlignment="1" applyBorder="1" applyFont="1">
      <alignment horizontal="left" vertical="bottom"/>
    </xf>
    <xf borderId="30" fillId="5" fontId="10" numFmtId="0" xfId="0" applyAlignment="1" applyBorder="1" applyFont="1">
      <alignment horizontal="left" vertical="bottom"/>
    </xf>
    <xf borderId="1" fillId="9" fontId="11" numFmtId="0" xfId="0" applyAlignment="1" applyBorder="1" applyFont="1">
      <alignment vertical="center"/>
    </xf>
    <xf borderId="34" fillId="9" fontId="17" numFmtId="0" xfId="0" applyAlignment="1" applyBorder="1" applyFont="1">
      <alignment horizontal="left" vertical="center"/>
    </xf>
    <xf borderId="37" fillId="9" fontId="16" numFmtId="0" xfId="0" applyAlignment="1" applyBorder="1" applyFont="1">
      <alignment horizontal="left" vertical="center"/>
    </xf>
    <xf borderId="38" fillId="0" fontId="3" numFmtId="0" xfId="0" applyAlignment="1" applyBorder="1" applyFont="1">
      <alignment vertical="center"/>
    </xf>
    <xf borderId="39" fillId="0" fontId="3" numFmtId="0" xfId="0" applyAlignment="1" applyBorder="1" applyFont="1">
      <alignment vertical="center"/>
    </xf>
    <xf borderId="37" fillId="9" fontId="17" numFmtId="167" xfId="0" applyAlignment="1" applyBorder="1" applyFont="1" applyNumberFormat="1">
      <alignment horizontal="center" vertical="center"/>
    </xf>
    <xf borderId="40" fillId="9" fontId="16" numFmtId="0" xfId="0" applyAlignment="1" applyBorder="1" applyFont="1">
      <alignment horizontal="center" vertical="center"/>
    </xf>
    <xf borderId="41" fillId="0" fontId="3" numFmtId="0" xfId="0" applyAlignment="1" applyBorder="1" applyFont="1">
      <alignment vertical="center"/>
    </xf>
    <xf borderId="42" fillId="9" fontId="17" numFmtId="168" xfId="0" applyAlignment="1" applyBorder="1" applyFont="1" applyNumberFormat="1">
      <alignment horizontal="center" vertical="center"/>
    </xf>
    <xf borderId="43" fillId="0" fontId="3" numFmtId="0" xfId="0" applyAlignment="1" applyBorder="1" applyFont="1">
      <alignment vertical="center"/>
    </xf>
    <xf borderId="44" fillId="0" fontId="3" numFmtId="0" xfId="0" applyAlignment="1" applyBorder="1" applyFont="1">
      <alignment vertical="center"/>
    </xf>
    <xf borderId="42" fillId="9" fontId="16" numFmtId="168" xfId="0" applyAlignment="1" applyBorder="1" applyFont="1" applyNumberFormat="1">
      <alignment horizontal="left" vertical="center"/>
    </xf>
    <xf borderId="11" fillId="9" fontId="11" numFmtId="0" xfId="0" applyAlignment="1" applyBorder="1" applyFont="1">
      <alignment horizontal="center" vertical="center"/>
    </xf>
    <xf borderId="14" fillId="9" fontId="18" numFmtId="0" xfId="0" applyAlignment="1" applyBorder="1" applyFont="1">
      <alignment horizontal="center" vertical="center"/>
    </xf>
    <xf borderId="1" fillId="9" fontId="10" numFmtId="0" xfId="0" applyAlignment="1" applyBorder="1" applyFont="1">
      <alignment vertical="center"/>
    </xf>
    <xf borderId="45" fillId="9" fontId="11" numFmtId="0" xfId="0" applyAlignment="1" applyBorder="1" applyFont="1">
      <alignment vertical="center"/>
    </xf>
    <xf borderId="42" fillId="9" fontId="18" numFmtId="3" xfId="0" applyAlignment="1" applyBorder="1" applyFont="1" applyNumberFormat="1">
      <alignment horizontal="center" vertical="center"/>
    </xf>
    <xf borderId="10" fillId="10" fontId="11" numFmtId="0" xfId="0" applyAlignment="1" applyBorder="1" applyFill="1" applyFont="1">
      <alignment horizontal="center" shrinkToFit="0" vertical="center" wrapText="1"/>
    </xf>
    <xf borderId="30" fillId="10" fontId="11" numFmtId="0" xfId="0" applyAlignment="1" applyBorder="1" applyFont="1">
      <alignment horizontal="center" shrinkToFit="0" vertical="center" wrapText="1"/>
    </xf>
    <xf borderId="46" fillId="9" fontId="10" numFmtId="0" xfId="0" applyAlignment="1" applyBorder="1" applyFont="1">
      <alignment horizontal="center" vertical="bottom"/>
    </xf>
    <xf borderId="47" fillId="0" fontId="10" numFmtId="0" xfId="0" applyAlignment="1" applyBorder="1" applyFont="1">
      <alignment horizontal="left" vertical="bottom"/>
    </xf>
    <xf borderId="48" fillId="0" fontId="3" numFmtId="0" xfId="0" applyAlignment="1" applyBorder="1" applyFont="1">
      <alignment vertical="center"/>
    </xf>
    <xf borderId="49" fillId="0" fontId="3" numFmtId="0" xfId="0" applyAlignment="1" applyBorder="1" applyFont="1">
      <alignment vertical="center"/>
    </xf>
    <xf borderId="47" fillId="0" fontId="10" numFmtId="0" xfId="0" applyAlignment="1" applyBorder="1" applyFont="1">
      <alignment vertical="bottom"/>
    </xf>
    <xf borderId="49" fillId="0" fontId="10" numFmtId="0" xfId="0" applyAlignment="1" applyBorder="1" applyFont="1">
      <alignment horizontal="center" vertical="bottom"/>
    </xf>
    <xf borderId="47" fillId="0" fontId="10" numFmtId="164" xfId="0" applyAlignment="1" applyBorder="1" applyFont="1" applyNumberFormat="1">
      <alignment horizontal="right" vertical="bottom"/>
    </xf>
    <xf borderId="47" fillId="9" fontId="10" numFmtId="164" xfId="0" applyAlignment="1" applyBorder="1" applyFont="1" applyNumberFormat="1">
      <alignment horizontal="center" vertical="bottom"/>
    </xf>
    <xf borderId="47" fillId="0" fontId="10" numFmtId="0" xfId="0" applyAlignment="1" applyBorder="1" applyFont="1">
      <alignment horizontal="center" vertical="bottom"/>
    </xf>
    <xf borderId="50" fillId="9" fontId="10" numFmtId="0" xfId="0" applyAlignment="1" applyBorder="1" applyFont="1">
      <alignment horizontal="center" vertical="bottom"/>
    </xf>
    <xf borderId="51" fillId="0" fontId="10" numFmtId="0" xfId="0" applyAlignment="1" applyBorder="1" applyFont="1">
      <alignment horizontal="left" vertical="bottom"/>
    </xf>
    <xf borderId="52" fillId="0" fontId="3" numFmtId="0" xfId="0" applyAlignment="1" applyBorder="1" applyFont="1">
      <alignment vertical="center"/>
    </xf>
    <xf borderId="51" fillId="0" fontId="10" numFmtId="0" xfId="0" applyAlignment="1" applyBorder="1" applyFont="1">
      <alignment vertical="bottom"/>
    </xf>
    <xf borderId="52" fillId="0" fontId="10" numFmtId="0" xfId="0" applyAlignment="1" applyBorder="1" applyFont="1">
      <alignment horizontal="center" vertical="bottom"/>
    </xf>
    <xf borderId="51" fillId="0" fontId="10" numFmtId="164" xfId="0" applyAlignment="1" applyBorder="1" applyFont="1" applyNumberFormat="1">
      <alignment horizontal="right" vertical="bottom"/>
    </xf>
    <xf borderId="51" fillId="9" fontId="10" numFmtId="164" xfId="0" applyAlignment="1" applyBorder="1" applyFont="1" applyNumberFormat="1">
      <alignment horizontal="center" vertical="bottom"/>
    </xf>
    <xf borderId="51" fillId="0" fontId="10" numFmtId="0" xfId="0" applyAlignment="1" applyBorder="1" applyFont="1">
      <alignment horizontal="center" vertical="bottom"/>
    </xf>
    <xf borderId="10" fillId="5" fontId="10" numFmtId="0" xfId="0" applyAlignment="1" applyBorder="1" applyFont="1">
      <alignment horizontal="left" vertical="bottom"/>
    </xf>
    <xf borderId="30" fillId="9" fontId="10" numFmtId="0" xfId="0" applyAlignment="1" applyBorder="1" applyFont="1">
      <alignment horizontal="left" vertical="bottom"/>
    </xf>
    <xf borderId="33" fillId="9" fontId="10" numFmtId="0" xfId="0" applyAlignment="1" applyBorder="1" applyFont="1">
      <alignment horizontal="left" vertical="bottom"/>
    </xf>
    <xf borderId="10" fillId="9" fontId="10" numFmtId="0" xfId="0" applyAlignment="1" applyBorder="1" applyFont="1">
      <alignment horizontal="center" vertical="bottom"/>
    </xf>
    <xf borderId="33" fillId="9" fontId="10" numFmtId="0" xfId="0" applyAlignment="1" applyBorder="1" applyFont="1">
      <alignment horizontal="center" vertical="bottom"/>
    </xf>
    <xf borderId="10" fillId="5" fontId="10" numFmtId="167" xfId="0" applyAlignment="1" applyBorder="1" applyFont="1" applyNumberFormat="1">
      <alignment horizontal="left" vertical="bottom"/>
    </xf>
    <xf borderId="10" fillId="8" fontId="11" numFmtId="0" xfId="0" applyAlignment="1" applyBorder="1" applyFont="1">
      <alignment vertical="bottom"/>
    </xf>
    <xf borderId="30" fillId="5" fontId="10" numFmtId="167" xfId="0" applyAlignment="1" applyBorder="1" applyFont="1" applyNumberFormat="1">
      <alignment horizontal="left" vertical="bottom"/>
    </xf>
    <xf borderId="33" fillId="5" fontId="10" numFmtId="167" xfId="0" applyAlignment="1" applyBorder="1" applyFont="1" applyNumberFormat="1">
      <alignment horizontal="left" vertical="bottom"/>
    </xf>
    <xf borderId="10" fillId="5" fontId="10" numFmtId="1" xfId="0" applyAlignment="1" applyBorder="1" applyFont="1" applyNumberFormat="1">
      <alignment horizontal="left" vertical="bottom"/>
    </xf>
    <xf borderId="30" fillId="0" fontId="10" numFmtId="0" xfId="0" applyAlignment="1" applyBorder="1" applyFont="1">
      <alignment horizontal="left" vertical="bottom"/>
    </xf>
    <xf borderId="32" fillId="0" fontId="10" numFmtId="0" xfId="0" applyAlignment="1" applyBorder="1" applyFont="1">
      <alignment horizontal="left" vertical="bottom"/>
    </xf>
    <xf borderId="10" fillId="0" fontId="10" numFmtId="0" xfId="0" applyAlignment="1" applyBorder="1" applyFont="1">
      <alignment horizontal="left" vertical="bottom"/>
    </xf>
    <xf borderId="10" fillId="0" fontId="10" numFmtId="0" xfId="0" applyAlignment="1" applyBorder="1" applyFont="1">
      <alignment vertical="bottom"/>
    </xf>
    <xf borderId="1" fillId="9" fontId="10" numFmtId="0" xfId="0" applyAlignment="1" applyBorder="1" applyFont="1">
      <alignment horizontal="center" vertical="bottom"/>
    </xf>
    <xf borderId="10" fillId="9" fontId="10" numFmtId="2" xfId="0" applyAlignment="1" applyBorder="1" applyFont="1" applyNumberFormat="1">
      <alignment horizontal="center" vertical="bottom"/>
    </xf>
    <xf borderId="10" fillId="9" fontId="10" numFmtId="0" xfId="0" applyAlignment="1" applyBorder="1" applyFont="1">
      <alignment vertical="bottom"/>
    </xf>
    <xf borderId="1" fillId="9" fontId="10" numFmtId="0" xfId="0" applyAlignment="1" applyBorder="1" applyFont="1">
      <alignment vertical="bottom"/>
    </xf>
    <xf borderId="0" fillId="0" fontId="19" numFmtId="0" xfId="0" applyAlignment="1" applyFont="1">
      <alignment vertical="bottom"/>
    </xf>
    <xf borderId="30" fillId="11" fontId="11" numFmtId="0" xfId="0" applyAlignment="1" applyBorder="1" applyFill="1" applyFont="1">
      <alignment horizontal="center" vertical="bottom"/>
    </xf>
    <xf borderId="1" fillId="11" fontId="11" numFmtId="0" xfId="0" applyAlignment="1" applyBorder="1" applyFont="1">
      <alignment horizontal="center" vertical="bottom"/>
    </xf>
    <xf borderId="10" fillId="11" fontId="11" numFmtId="0" xfId="0" applyAlignment="1" applyBorder="1" applyFont="1">
      <alignment horizontal="center" vertical="bottom"/>
    </xf>
    <xf borderId="30" fillId="0" fontId="10" numFmtId="0" xfId="0" applyAlignment="1" applyBorder="1" applyFont="1">
      <alignment horizontal="center" vertical="bottom"/>
    </xf>
    <xf borderId="53" fillId="10" fontId="11" numFmtId="0" xfId="0" applyAlignment="1" applyBorder="1" applyFont="1">
      <alignment horizontal="center" shrinkToFit="0" vertical="center" wrapText="1"/>
    </xf>
    <xf borderId="54" fillId="0" fontId="3" numFmtId="0" xfId="0" applyAlignment="1" applyBorder="1" applyFont="1">
      <alignment vertical="center"/>
    </xf>
    <xf borderId="40" fillId="10" fontId="11" numFmtId="0" xfId="0" applyAlignment="1" applyBorder="1" applyFont="1">
      <alignment horizontal="right" shrinkToFit="0" vertical="center" wrapText="1"/>
    </xf>
    <xf borderId="55" fillId="0" fontId="3" numFmtId="0" xfId="0" applyAlignment="1" applyBorder="1" applyFont="1">
      <alignment vertical="center"/>
    </xf>
    <xf borderId="53" fillId="10" fontId="11" numFmtId="169" xfId="0" applyAlignment="1" applyBorder="1" applyFont="1" applyNumberFormat="1">
      <alignment horizontal="center" vertical="bottom"/>
    </xf>
    <xf borderId="53" fillId="10" fontId="11" numFmtId="0" xfId="0" applyAlignment="1" applyBorder="1" applyFont="1">
      <alignment horizontal="left" vertical="bottom"/>
    </xf>
    <xf borderId="19" fillId="0" fontId="10" numFmtId="0" xfId="0" applyAlignment="1" applyBorder="1" applyFont="1">
      <alignment horizontal="center" vertical="bottom"/>
    </xf>
    <xf borderId="56" fillId="0" fontId="3" numFmtId="0" xfId="0" applyAlignment="1" applyBorder="1" applyFont="1">
      <alignment vertical="center"/>
    </xf>
    <xf borderId="30" fillId="12" fontId="11" numFmtId="0" xfId="0" applyAlignment="1" applyBorder="1" applyFill="1" applyFont="1">
      <alignment horizontal="center" vertical="bottom"/>
    </xf>
    <xf borderId="30" fillId="10" fontId="11" numFmtId="169" xfId="0" applyAlignment="1" applyBorder="1" applyFont="1" applyNumberFormat="1">
      <alignment horizontal="center" vertical="bottom"/>
    </xf>
    <xf borderId="19" fillId="0" fontId="10" numFmtId="0" xfId="0" applyAlignment="1" applyBorder="1" applyFont="1">
      <alignment vertical="bottom"/>
    </xf>
    <xf borderId="56" fillId="0" fontId="10" numFmtId="2" xfId="0" applyAlignment="1" applyBorder="1" applyFont="1" applyNumberFormat="1">
      <alignment vertical="bottom"/>
    </xf>
    <xf borderId="56" fillId="0" fontId="10" numFmtId="0" xfId="0" applyAlignment="1" applyBorder="1" applyFont="1">
      <alignment vertical="bottom"/>
    </xf>
    <xf borderId="20" fillId="0" fontId="10" numFmtId="0" xfId="0" applyAlignment="1" applyBorder="1" applyFont="1">
      <alignment vertical="bottom"/>
    </xf>
    <xf borderId="27" fillId="0" fontId="10" numFmtId="0" xfId="0" applyAlignment="1" applyBorder="1" applyFont="1">
      <alignment vertical="bottom"/>
    </xf>
    <xf borderId="27" fillId="0" fontId="10" numFmtId="49" xfId="0" applyAlignment="1" applyBorder="1" applyFont="1" applyNumberFormat="1">
      <alignment horizontal="left" vertical="bottom"/>
    </xf>
    <xf borderId="57" fillId="0" fontId="3" numFmtId="0" xfId="0" applyAlignment="1" applyBorder="1" applyFont="1">
      <alignment vertical="center"/>
    </xf>
    <xf borderId="58" fillId="0" fontId="3" numFmtId="0" xfId="0" applyAlignment="1" applyBorder="1" applyFont="1">
      <alignment vertical="center"/>
    </xf>
    <xf borderId="59" fillId="0" fontId="3" numFmtId="0" xfId="0" applyAlignment="1" applyBorder="1" applyFont="1">
      <alignment vertical="center"/>
    </xf>
    <xf borderId="25" fillId="0" fontId="10" numFmtId="0" xfId="0" applyAlignment="1" applyBorder="1" applyFont="1">
      <alignment vertical="bottom"/>
    </xf>
    <xf borderId="60" fillId="0" fontId="10" numFmtId="0" xfId="0" applyAlignment="1" applyBorder="1" applyFont="1">
      <alignment vertical="bottom"/>
    </xf>
    <xf borderId="26" fillId="0" fontId="10" numFmtId="0" xfId="0" applyAlignment="1" applyBorder="1" applyFont="1">
      <alignment vertical="bottom"/>
    </xf>
    <xf borderId="10" fillId="13" fontId="10" numFmtId="0" xfId="0" applyAlignment="1" applyBorder="1" applyFill="1" applyFont="1">
      <alignment vertical="bottom"/>
    </xf>
    <xf borderId="10" fillId="13" fontId="10" numFmtId="167" xfId="0" applyAlignment="1" applyBorder="1" applyFont="1" applyNumberFormat="1">
      <alignment horizontal="left" vertical="bottom"/>
    </xf>
    <xf borderId="30" fillId="13" fontId="10" numFmtId="0" xfId="0" applyAlignment="1" applyBorder="1" applyFont="1">
      <alignment horizontal="center" vertical="bottom"/>
    </xf>
    <xf borderId="1" fillId="13" fontId="10" numFmtId="0" xfId="0" applyAlignment="1" applyBorder="1" applyFont="1">
      <alignment horizontal="center" vertical="bottom"/>
    </xf>
    <xf borderId="61" fillId="11" fontId="11" numFmtId="0" xfId="0" applyAlignment="1" applyBorder="1" applyFont="1">
      <alignment horizontal="center" vertical="bottom"/>
    </xf>
    <xf borderId="10" fillId="0" fontId="10" numFmtId="49" xfId="0" applyAlignment="1" applyBorder="1" applyFont="1" applyNumberFormat="1">
      <alignment horizontal="left" vertical="bottom"/>
    </xf>
    <xf borderId="1" fillId="2" fontId="19" numFmtId="0" xfId="0" applyAlignment="1" applyBorder="1" applyFont="1">
      <alignment vertical="bottom"/>
    </xf>
    <xf borderId="1" fillId="2" fontId="20" numFmtId="0" xfId="0" applyAlignment="1" applyBorder="1" applyFont="1">
      <alignment vertical="bottom"/>
    </xf>
    <xf borderId="1" fillId="2" fontId="21" numFmtId="0" xfId="0" applyAlignment="1" applyBorder="1" applyFont="1">
      <alignment vertical="bottom"/>
    </xf>
    <xf borderId="0" fillId="0" fontId="20" numFmtId="0" xfId="0" applyAlignment="1" applyFont="1">
      <alignment vertical="bottom"/>
    </xf>
    <xf borderId="0" fillId="0" fontId="21" numFmtId="0" xfId="0" applyAlignment="1" applyFont="1">
      <alignment vertical="bottom"/>
    </xf>
    <xf borderId="1" fillId="14" fontId="10" numFmtId="0" xfId="0" applyAlignment="1" applyBorder="1" applyFill="1" applyFont="1">
      <alignment vertical="bottom"/>
    </xf>
    <xf borderId="14" fillId="5" fontId="10" numFmtId="167" xfId="0" applyAlignment="1" applyBorder="1" applyFont="1" applyNumberFormat="1">
      <alignment horizontal="left" vertical="center"/>
    </xf>
    <xf borderId="1" fillId="14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4" fillId="5" fontId="10" numFmtId="0" xfId="0" applyAlignment="1" applyBorder="1" applyFont="1">
      <alignment horizontal="center" shrinkToFit="1" vertical="center" wrapText="0"/>
    </xf>
    <xf borderId="11" fillId="5" fontId="10" numFmtId="0" xfId="0" applyAlignment="1" applyBorder="1" applyFont="1">
      <alignment horizontal="center" shrinkToFit="1" vertical="center" wrapText="0"/>
    </xf>
    <xf borderId="14" fillId="5" fontId="10" numFmtId="0" xfId="0" applyAlignment="1" applyBorder="1" applyFont="1">
      <alignment horizontal="center" vertical="center"/>
    </xf>
    <xf borderId="14" fillId="5" fontId="10" numFmtId="4" xfId="0" applyAlignment="1" applyBorder="1" applyFont="1" applyNumberFormat="1">
      <alignment horizontal="center" shrinkToFit="1" vertical="center" wrapText="0"/>
    </xf>
    <xf borderId="1" fillId="5" fontId="10" numFmtId="3" xfId="0" applyAlignment="1" applyBorder="1" applyFont="1" applyNumberFormat="1">
      <alignment vertical="center"/>
    </xf>
    <xf borderId="1" fillId="5" fontId="10" numFmtId="0" xfId="0" applyAlignment="1" applyBorder="1" applyFont="1">
      <alignment shrinkToFit="0" vertical="center" wrapText="1"/>
    </xf>
    <xf borderId="1" fillId="2" fontId="10" numFmtId="0" xfId="0" applyAlignment="1" applyBorder="1" applyFont="1">
      <alignment horizontal="left" vertical="center"/>
    </xf>
    <xf borderId="34" fillId="5" fontId="10" numFmtId="4" xfId="0" applyAlignment="1" applyBorder="1" applyFont="1" applyNumberFormat="1">
      <alignment horizontal="center" shrinkToFit="1" vertical="center" wrapText="0"/>
    </xf>
    <xf borderId="14" fillId="5" fontId="10" numFmtId="4" xfId="0" applyAlignment="1" applyBorder="1" applyFont="1" applyNumberFormat="1">
      <alignment horizontal="center" vertical="center"/>
    </xf>
    <xf borderId="62" fillId="5" fontId="10" numFmtId="0" xfId="0" applyAlignment="1" applyBorder="1" applyFont="1">
      <alignment vertical="center"/>
    </xf>
    <xf borderId="1" fillId="5" fontId="10" numFmtId="4" xfId="0" applyAlignment="1" applyBorder="1" applyFont="1" applyNumberFormat="1">
      <alignment horizontal="center" vertical="center"/>
    </xf>
    <xf borderId="34" fillId="5" fontId="10" numFmtId="3" xfId="0" applyAlignment="1" applyBorder="1" applyFont="1" applyNumberFormat="1">
      <alignment horizontal="center" vertical="center"/>
    </xf>
    <xf borderId="1" fillId="5" fontId="10" numFmtId="4" xfId="0" applyAlignment="1" applyBorder="1" applyFont="1" applyNumberFormat="1">
      <alignment horizontal="left" vertical="center"/>
    </xf>
    <xf borderId="1" fillId="14" fontId="10" numFmtId="0" xfId="0" applyAlignment="1" applyBorder="1" applyFont="1">
      <alignment horizontal="left" vertical="center"/>
    </xf>
    <xf borderId="11" fillId="5" fontId="10" numFmtId="0" xfId="0" applyAlignment="1" applyBorder="1" applyFont="1">
      <alignment horizontal="left" vertical="center"/>
    </xf>
    <xf borderId="11" fillId="5" fontId="10" numFmtId="0" xfId="0" applyAlignment="1" applyBorder="1" applyFont="1">
      <alignment horizontal="left" vertical="bottom"/>
    </xf>
    <xf borderId="1" fillId="5" fontId="10" numFmtId="0" xfId="0" applyAlignment="1" applyBorder="1" applyFont="1">
      <alignment horizontal="center" vertical="bottom"/>
    </xf>
    <xf borderId="63" fillId="5" fontId="10" numFmtId="0" xfId="0" applyAlignment="1" applyBorder="1" applyFont="1">
      <alignment vertical="bottom"/>
    </xf>
    <xf borderId="64" fillId="5" fontId="10" numFmtId="0" xfId="0" applyAlignment="1" applyBorder="1" applyFont="1">
      <alignment vertical="bottom"/>
    </xf>
    <xf borderId="65" fillId="5" fontId="10" numFmtId="0" xfId="0" applyAlignment="1" applyBorder="1" applyFont="1">
      <alignment vertical="bottom"/>
    </xf>
    <xf borderId="66" fillId="5" fontId="10" numFmtId="0" xfId="0" applyAlignment="1" applyBorder="1" applyFont="1">
      <alignment vertical="bottom"/>
    </xf>
    <xf borderId="1" fillId="5" fontId="11" numFmtId="0" xfId="0" applyAlignment="1" applyBorder="1" applyFont="1">
      <alignment vertical="center"/>
    </xf>
    <xf borderId="67" fillId="5" fontId="10" numFmtId="0" xfId="0" applyAlignment="1" applyBorder="1" applyFont="1">
      <alignment vertical="bottom"/>
    </xf>
    <xf borderId="14" fillId="5" fontId="10" numFmtId="0" xfId="0" applyAlignment="1" applyBorder="1" applyFont="1">
      <alignment horizontal="center" vertical="bottom"/>
    </xf>
    <xf borderId="1" fillId="5" fontId="10" numFmtId="0" xfId="0" applyAlignment="1" applyBorder="1" applyFont="1">
      <alignment horizontal="center" vertical="center"/>
    </xf>
    <xf borderId="10" fillId="5" fontId="10" numFmtId="0" xfId="0" applyAlignment="1" applyBorder="1" applyFont="1">
      <alignment vertical="bottom"/>
    </xf>
    <xf borderId="61" fillId="5" fontId="10" numFmtId="0" xfId="0" applyAlignment="1" applyBorder="1" applyFont="1">
      <alignment horizontal="center" vertical="center"/>
    </xf>
    <xf borderId="10" fillId="5" fontId="10" numFmtId="0" xfId="0" applyAlignment="1" applyBorder="1" applyFont="1">
      <alignment horizontal="left" vertical="center"/>
    </xf>
    <xf borderId="68" fillId="5" fontId="10" numFmtId="0" xfId="0" applyAlignment="1" applyBorder="1" applyFont="1">
      <alignment vertical="bottom"/>
    </xf>
    <xf borderId="45" fillId="5" fontId="10" numFmtId="0" xfId="0" applyAlignment="1" applyBorder="1" applyFont="1">
      <alignment vertical="bottom"/>
    </xf>
    <xf borderId="28" fillId="5" fontId="10" numFmtId="0" xfId="0" applyAlignment="1" applyBorder="1" applyFont="1">
      <alignment vertical="bottom"/>
    </xf>
    <xf borderId="42" fillId="5" fontId="10" numFmtId="0" xfId="0" applyAlignment="1" applyBorder="1" applyFont="1">
      <alignment horizontal="center" vertical="bottom"/>
    </xf>
    <xf borderId="0" fillId="0" fontId="10" numFmtId="0" xfId="0" applyAlignment="1" applyFont="1">
      <alignment horizontal="right" vertical="bottom"/>
    </xf>
    <xf borderId="0" fillId="0" fontId="11" numFmtId="0" xfId="0" applyAlignment="1" applyFont="1">
      <alignment horizontal="center" vertical="bottom"/>
    </xf>
    <xf borderId="1" fillId="2" fontId="10" numFmtId="0" xfId="0" applyAlignment="1" applyBorder="1" applyFont="1">
      <alignment horizontal="center" vertical="center"/>
    </xf>
    <xf borderId="19" fillId="0" fontId="11" numFmtId="0" xfId="0" applyAlignment="1" applyBorder="1" applyFont="1">
      <alignment horizontal="center" shrinkToFit="0" vertical="center" wrapText="1"/>
    </xf>
    <xf borderId="19" fillId="0" fontId="11" numFmtId="0" xfId="0" applyAlignment="1" applyBorder="1" applyFont="1">
      <alignment horizontal="left" shrinkToFit="0" vertical="center" wrapText="1"/>
    </xf>
    <xf borderId="30" fillId="0" fontId="11" numFmtId="0" xfId="0" applyAlignment="1" applyBorder="1" applyFont="1">
      <alignment horizontal="center" vertical="bottom"/>
    </xf>
    <xf borderId="10" fillId="0" fontId="11" numFmtId="0" xfId="0" applyAlignment="1" applyBorder="1" applyFont="1">
      <alignment horizontal="center" vertical="bottom"/>
    </xf>
    <xf borderId="60" fillId="0" fontId="3" numFmtId="0" xfId="0" applyAlignment="1" applyBorder="1" applyFont="1">
      <alignment vertical="center"/>
    </xf>
    <xf borderId="30" fillId="0" fontId="11" numFmtId="0" xfId="0" applyAlignment="1" applyBorder="1" applyFont="1">
      <alignment horizontal="center" shrinkToFit="0" vertical="center" wrapText="1"/>
    </xf>
    <xf borderId="47" fillId="0" fontId="10" numFmtId="0" xfId="0" applyAlignment="1" applyBorder="1" applyFont="1">
      <alignment horizontal="center" shrinkToFit="1" vertical="center" wrapText="0"/>
    </xf>
    <xf borderId="47" fillId="0" fontId="10" numFmtId="0" xfId="0" applyAlignment="1" applyBorder="1" applyFont="1">
      <alignment horizontal="left" shrinkToFit="1" vertical="center" wrapText="0"/>
    </xf>
    <xf borderId="47" fillId="0" fontId="10" numFmtId="2" xfId="0" applyAlignment="1" applyBorder="1" applyFont="1" applyNumberFormat="1">
      <alignment horizontal="right" shrinkToFit="1" vertical="center" wrapText="0"/>
    </xf>
    <xf borderId="46" fillId="0" fontId="10" numFmtId="2" xfId="0" applyAlignment="1" applyBorder="1" applyFont="1" applyNumberFormat="1">
      <alignment shrinkToFit="1" vertical="center" wrapText="0"/>
    </xf>
    <xf borderId="46" fillId="0" fontId="10" numFmtId="2" xfId="0" applyAlignment="1" applyBorder="1" applyFont="1" applyNumberFormat="1">
      <alignment horizontal="right" shrinkToFit="1" vertical="center" wrapText="0"/>
    </xf>
    <xf borderId="47" fillId="0" fontId="10" numFmtId="164" xfId="0" applyAlignment="1" applyBorder="1" applyFont="1" applyNumberFormat="1">
      <alignment horizontal="right" shrinkToFit="1" vertical="center" wrapText="0"/>
    </xf>
    <xf borderId="46" fillId="0" fontId="10" numFmtId="0" xfId="0" applyAlignment="1" applyBorder="1" applyFont="1">
      <alignment shrinkToFit="1" vertical="center" wrapText="0"/>
    </xf>
    <xf borderId="51" fillId="0" fontId="10" numFmtId="0" xfId="0" applyAlignment="1" applyBorder="1" applyFont="1">
      <alignment horizontal="center" shrinkToFit="1" vertical="center" wrapText="0"/>
    </xf>
    <xf borderId="51" fillId="0" fontId="10" numFmtId="0" xfId="0" applyAlignment="1" applyBorder="1" applyFont="1">
      <alignment horizontal="left" shrinkToFit="1" vertical="center" wrapText="0"/>
    </xf>
    <xf borderId="51" fillId="0" fontId="10" numFmtId="2" xfId="0" applyAlignment="1" applyBorder="1" applyFont="1" applyNumberFormat="1">
      <alignment horizontal="right" shrinkToFit="1" vertical="center" wrapText="0"/>
    </xf>
    <xf borderId="50" fillId="0" fontId="10" numFmtId="2" xfId="0" applyAlignment="1" applyBorder="1" applyFont="1" applyNumberFormat="1">
      <alignment shrinkToFit="1" vertical="center" wrapText="0"/>
    </xf>
    <xf borderId="50" fillId="0" fontId="10" numFmtId="2" xfId="0" applyAlignment="1" applyBorder="1" applyFont="1" applyNumberFormat="1">
      <alignment horizontal="right" shrinkToFit="1" vertical="center" wrapText="0"/>
    </xf>
    <xf borderId="51" fillId="0" fontId="10" numFmtId="164" xfId="0" applyAlignment="1" applyBorder="1" applyFont="1" applyNumberFormat="1">
      <alignment horizontal="right" shrinkToFit="1" vertical="center" wrapText="0"/>
    </xf>
    <xf borderId="50" fillId="0" fontId="10" numFmtId="0" xfId="0" applyAlignment="1" applyBorder="1" applyFont="1">
      <alignment shrinkToFit="1" vertical="center" wrapText="0"/>
    </xf>
    <xf borderId="53" fillId="0" fontId="10" numFmtId="0" xfId="0" applyAlignment="1" applyBorder="1" applyFont="1">
      <alignment horizontal="center" shrinkToFit="1" vertical="center" wrapText="0"/>
    </xf>
    <xf borderId="53" fillId="0" fontId="10" numFmtId="0" xfId="0" applyAlignment="1" applyBorder="1" applyFont="1">
      <alignment horizontal="left" shrinkToFit="1" vertical="center" wrapText="0"/>
    </xf>
    <xf borderId="53" fillId="0" fontId="10" numFmtId="2" xfId="0" applyAlignment="1" applyBorder="1" applyFont="1" applyNumberFormat="1">
      <alignment horizontal="right" shrinkToFit="1" vertical="center" wrapText="0"/>
    </xf>
    <xf borderId="69" fillId="0" fontId="10" numFmtId="2" xfId="0" applyAlignment="1" applyBorder="1" applyFont="1" applyNumberFormat="1">
      <alignment shrinkToFit="1" vertical="center" wrapText="0"/>
    </xf>
    <xf borderId="69" fillId="0" fontId="10" numFmtId="2" xfId="0" applyAlignment="1" applyBorder="1" applyFont="1" applyNumberFormat="1">
      <alignment horizontal="right" shrinkToFit="1" vertical="center" wrapText="0"/>
    </xf>
    <xf borderId="53" fillId="0" fontId="10" numFmtId="164" xfId="0" applyAlignment="1" applyBorder="1" applyFont="1" applyNumberFormat="1">
      <alignment horizontal="right" shrinkToFit="1" vertical="center" wrapText="0"/>
    </xf>
    <xf borderId="69" fillId="0" fontId="10" numFmtId="0" xfId="0" applyAlignment="1" applyBorder="1" applyFont="1">
      <alignment shrinkToFit="1" vertical="center" wrapText="0"/>
    </xf>
    <xf borderId="30" fillId="0" fontId="11" numFmtId="0" xfId="0" applyAlignment="1" applyBorder="1" applyFont="1">
      <alignment horizontal="center" shrinkToFit="1" vertical="center" wrapText="0"/>
    </xf>
    <xf borderId="10" fillId="0" fontId="11" numFmtId="164" xfId="0" applyAlignment="1" applyBorder="1" applyFont="1" applyNumberFormat="1">
      <alignment shrinkToFit="1" vertical="center" wrapText="0"/>
    </xf>
    <xf borderId="30" fillId="0" fontId="11" numFmtId="164" xfId="0" applyAlignment="1" applyBorder="1" applyFont="1" applyNumberFormat="1">
      <alignment horizontal="right" shrinkToFit="1" vertical="center" wrapText="0"/>
    </xf>
    <xf borderId="10" fillId="0" fontId="11" numFmtId="0" xfId="0" applyAlignment="1" applyBorder="1" applyFont="1">
      <alignment shrinkToFit="1" vertical="center" wrapText="0"/>
    </xf>
    <xf borderId="0" fillId="0" fontId="11" numFmtId="0" xfId="0" applyAlignment="1" applyFont="1">
      <alignment shrinkToFit="1" vertical="center" wrapText="0"/>
    </xf>
    <xf borderId="1" fillId="5" fontId="10" numFmtId="0" xfId="0" applyAlignment="1" applyBorder="1" applyFont="1">
      <alignment vertical="top"/>
    </xf>
    <xf borderId="11" fillId="5" fontId="10" numFmtId="0" xfId="0" applyAlignment="1" applyBorder="1" applyFont="1">
      <alignment horizontal="left" vertical="top"/>
    </xf>
    <xf borderId="1" fillId="14" fontId="10" numFmtId="0" xfId="0" applyAlignment="1" applyBorder="1" applyFont="1">
      <alignment vertical="top"/>
    </xf>
    <xf borderId="1" fillId="2" fontId="10" numFmtId="0" xfId="0" applyAlignment="1" applyBorder="1" applyFont="1">
      <alignment vertical="top"/>
    </xf>
    <xf borderId="0" fillId="14" fontId="10" numFmtId="0" xfId="0" applyAlignment="1" applyFont="1">
      <alignment vertical="bottom"/>
    </xf>
    <xf borderId="1" fillId="14" fontId="9" numFmtId="0" xfId="0" applyAlignment="1" applyBorder="1" applyFont="1">
      <alignment vertical="bottom"/>
    </xf>
    <xf borderId="0" fillId="14" fontId="9" numFmtId="0" xfId="0" applyAlignment="1" applyFont="1">
      <alignment vertical="bottom"/>
    </xf>
    <xf borderId="0" fillId="14" fontId="22" numFmtId="0" xfId="0" applyAlignment="1" applyFont="1">
      <alignment vertical="center"/>
    </xf>
    <xf borderId="11" fillId="2" fontId="23" numFmtId="0" xfId="0" applyAlignment="1" applyBorder="1" applyFont="1">
      <alignment horizontal="center" vertical="bottom"/>
    </xf>
    <xf borderId="1" fillId="2" fontId="9" numFmtId="0" xfId="0" applyAlignment="1" applyBorder="1" applyFont="1">
      <alignment vertical="center"/>
    </xf>
    <xf borderId="1" fillId="5" fontId="10" numFmtId="0" xfId="0" applyAlignment="1" applyBorder="1" applyFont="1">
      <alignment shrinkToFit="0" vertical="bottom" wrapText="1"/>
    </xf>
    <xf borderId="1" fillId="2" fontId="9" numFmtId="0" xfId="0" applyAlignment="1" applyBorder="1" applyFont="1">
      <alignment horizontal="left" vertical="center"/>
    </xf>
    <xf borderId="11" fillId="5" fontId="10" numFmtId="0" xfId="0" applyAlignment="1" applyBorder="1" applyFont="1">
      <alignment horizontal="left" shrinkToFit="1" vertical="center" wrapText="0"/>
    </xf>
    <xf borderId="1" fillId="2" fontId="9" numFmtId="0" xfId="0" applyAlignment="1" applyBorder="1" applyFont="1">
      <alignment vertical="top"/>
    </xf>
    <xf borderId="68" fillId="5" fontId="10" numFmtId="0" xfId="0" applyAlignment="1" applyBorder="1" applyFont="1">
      <alignment vertical="top"/>
    </xf>
    <xf borderId="45" fillId="5" fontId="10" numFmtId="0" xfId="0" applyAlignment="1" applyBorder="1" applyFont="1">
      <alignment vertical="top"/>
    </xf>
    <xf borderId="28" fillId="5" fontId="10" numFmtId="0" xfId="0" applyAlignment="1" applyBorder="1" applyFont="1">
      <alignment vertical="top"/>
    </xf>
    <xf borderId="60" fillId="0" fontId="10" numFmtId="0" xfId="0" applyAlignment="1" applyBorder="1" applyFont="1">
      <alignment vertical="top"/>
    </xf>
    <xf borderId="42" fillId="5" fontId="10" numFmtId="0" xfId="0" applyAlignment="1" applyBorder="1" applyFont="1">
      <alignment horizontal="center" vertical="top"/>
    </xf>
    <xf borderId="1" fillId="2" fontId="9" numFmtId="0" xfId="0" applyAlignment="1" applyBorder="1" applyFont="1">
      <alignment horizontal="center" vertical="center"/>
    </xf>
    <xf borderId="0" fillId="0" fontId="24" numFmtId="0" xfId="0" applyAlignment="1" applyFont="1">
      <alignment vertical="center"/>
    </xf>
    <xf borderId="1" fillId="3" fontId="9" numFmtId="0" xfId="0" applyAlignment="1" applyBorder="1" applyFont="1">
      <alignment vertical="bottom"/>
    </xf>
    <xf borderId="2" fillId="3" fontId="14" numFmtId="0" xfId="0" applyAlignment="1" applyBorder="1" applyFont="1">
      <alignment horizontal="center" vertical="center"/>
    </xf>
    <xf borderId="11" fillId="5" fontId="14" numFmtId="0" xfId="0" applyAlignment="1" applyBorder="1" applyFont="1">
      <alignment horizontal="center" vertical="bottom"/>
    </xf>
    <xf borderId="1" fillId="5" fontId="9" numFmtId="0" xfId="0" applyAlignment="1" applyBorder="1" applyFont="1">
      <alignment vertical="bottom"/>
    </xf>
    <xf borderId="1" fillId="5" fontId="9" numFmtId="0" xfId="0" applyAlignment="1" applyBorder="1" applyFont="1">
      <alignment vertical="center"/>
    </xf>
    <xf borderId="14" fillId="5" fontId="9" numFmtId="0" xfId="0" applyAlignment="1" applyBorder="1" applyFont="1">
      <alignment horizontal="left" vertical="center"/>
    </xf>
    <xf borderId="0" fillId="0" fontId="9" numFmtId="0" xfId="0" applyAlignment="1" applyFont="1">
      <alignment vertical="center"/>
    </xf>
    <xf borderId="11" fillId="5" fontId="9" numFmtId="4" xfId="0" applyAlignment="1" applyBorder="1" applyFont="1" applyNumberFormat="1">
      <alignment horizontal="center" vertical="center"/>
    </xf>
    <xf borderId="11" fillId="5" fontId="9" numFmtId="0" xfId="0" applyAlignment="1" applyBorder="1" applyFont="1">
      <alignment horizontal="left" vertical="center"/>
    </xf>
    <xf borderId="1" fillId="5" fontId="9" numFmtId="170" xfId="0" applyAlignment="1" applyBorder="1" applyFont="1" applyNumberFormat="1">
      <alignment vertical="center"/>
    </xf>
    <xf borderId="1" fillId="5" fontId="9" numFmtId="3" xfId="0" applyAlignment="1" applyBorder="1" applyFont="1" applyNumberFormat="1">
      <alignment vertical="center"/>
    </xf>
    <xf borderId="1" fillId="5" fontId="9" numFmtId="0" xfId="0" applyAlignment="1" applyBorder="1" applyFont="1">
      <alignment horizontal="left" vertical="center"/>
    </xf>
    <xf borderId="14" fillId="5" fontId="9" numFmtId="4" xfId="0" applyAlignment="1" applyBorder="1" applyFont="1" applyNumberFormat="1">
      <alignment horizontal="center" vertical="center"/>
    </xf>
    <xf borderId="34" fillId="5" fontId="9" numFmtId="1" xfId="0" applyAlignment="1" applyBorder="1" applyFont="1" applyNumberFormat="1">
      <alignment horizontal="center" vertical="center"/>
    </xf>
    <xf borderId="1" fillId="5" fontId="9" numFmtId="4" xfId="0" applyAlignment="1" applyBorder="1" applyFont="1" applyNumberFormat="1">
      <alignment horizontal="left" vertical="bottom"/>
    </xf>
    <xf borderId="1" fillId="5" fontId="9" numFmtId="1" xfId="0" applyAlignment="1" applyBorder="1" applyFont="1" applyNumberFormat="1">
      <alignment horizontal="center" vertical="center"/>
    </xf>
    <xf borderId="1" fillId="5" fontId="9" numFmtId="0" xfId="0" applyAlignment="1" applyBorder="1" applyFont="1">
      <alignment horizontal="center" vertical="center"/>
    </xf>
    <xf borderId="11" fillId="5" fontId="9" numFmtId="0" xfId="0" applyAlignment="1" applyBorder="1" applyFont="1">
      <alignment horizontal="center" vertical="center"/>
    </xf>
    <xf borderId="10" fillId="5" fontId="9" numFmtId="0" xfId="0" applyAlignment="1" applyBorder="1" applyFont="1">
      <alignment vertical="bottom"/>
    </xf>
    <xf borderId="11" fillId="5" fontId="9" numFmtId="0" xfId="0" applyAlignment="1" applyBorder="1" applyFont="1">
      <alignment horizontal="center" vertical="bottom"/>
    </xf>
    <xf borderId="1" fillId="5" fontId="9" numFmtId="0" xfId="0" applyAlignment="1" applyBorder="1" applyFont="1">
      <alignment horizontal="center" vertical="bottom"/>
    </xf>
    <xf borderId="2" fillId="2" fontId="14" numFmtId="0" xfId="0" applyAlignment="1" applyBorder="1" applyFont="1">
      <alignment horizontal="center" vertical="center"/>
    </xf>
    <xf borderId="1" fillId="5" fontId="14" numFmtId="0" xfId="0" applyAlignment="1" applyBorder="1" applyFont="1">
      <alignment vertical="bottom"/>
    </xf>
    <xf borderId="11" fillId="5" fontId="9" numFmtId="0" xfId="0" applyAlignment="1" applyBorder="1" applyFont="1">
      <alignment horizontal="center" shrinkToFit="0" vertical="center" wrapText="1"/>
    </xf>
    <xf borderId="11" fillId="5" fontId="9" numFmtId="0" xfId="0" applyAlignment="1" applyBorder="1" applyFont="1">
      <alignment horizontal="left" shrinkToFit="0" vertical="top" wrapText="1"/>
    </xf>
    <xf borderId="1" fillId="5" fontId="9" numFmtId="0" xfId="0" applyAlignment="1" applyBorder="1" applyFont="1">
      <alignment shrinkToFit="0" vertical="bottom" wrapText="1"/>
    </xf>
    <xf borderId="11" fillId="5" fontId="9" numFmtId="0" xfId="0" applyAlignment="1" applyBorder="1" applyFont="1">
      <alignment horizontal="right" vertical="bottom"/>
    </xf>
    <xf borderId="11" fillId="5" fontId="9" numFmtId="0" xfId="0" applyAlignment="1" applyBorder="1" applyFont="1">
      <alignment horizontal="left" vertical="bottom"/>
    </xf>
    <xf borderId="1" fillId="5" fontId="9" numFmtId="3" xfId="0" applyAlignment="1" applyBorder="1" applyFont="1" applyNumberFormat="1">
      <alignment vertical="bottom"/>
    </xf>
    <xf borderId="11" fillId="5" fontId="9" numFmtId="0" xfId="0" applyAlignment="1" applyBorder="1" applyFont="1">
      <alignment vertical="bottom"/>
    </xf>
    <xf borderId="1" fillId="5" fontId="9" numFmtId="0" xfId="0" applyAlignment="1" applyBorder="1" applyFont="1">
      <alignment horizontal="right" vertical="bottom"/>
    </xf>
    <xf borderId="1" fillId="5" fontId="9" numFmtId="0" xfId="0" applyAlignment="1" applyBorder="1" applyFont="1">
      <alignment horizontal="left" vertical="bottom"/>
    </xf>
    <xf borderId="11" fillId="2" fontId="25" numFmtId="0" xfId="0" applyAlignment="1" applyBorder="1" applyFont="1">
      <alignment horizontal="center" vertical="bottom"/>
    </xf>
    <xf borderId="1" fillId="2" fontId="14" numFmtId="0" xfId="0" applyAlignment="1" applyBorder="1" applyFont="1">
      <alignment vertical="center"/>
    </xf>
    <xf borderId="1" fillId="2" fontId="26" numFmtId="0" xfId="0" applyAlignment="1" applyBorder="1" applyFont="1">
      <alignment vertical="bottom"/>
    </xf>
    <xf borderId="11" fillId="2" fontId="27" numFmtId="0" xfId="0" applyAlignment="1" applyBorder="1" applyFont="1">
      <alignment horizontal="center" vertical="bottom"/>
    </xf>
    <xf borderId="1" fillId="2" fontId="28" numFmtId="0" xfId="0" applyAlignment="1" applyBorder="1" applyFont="1">
      <alignment vertical="bottom"/>
    </xf>
    <xf borderId="1" fillId="2" fontId="29" numFmtId="0" xfId="0" applyAlignment="1" applyBorder="1" applyFont="1">
      <alignment vertical="center"/>
    </xf>
    <xf borderId="1" fillId="5" fontId="30" numFmtId="0" xfId="0" applyAlignment="1" applyBorder="1" applyFont="1">
      <alignment vertical="bottom"/>
    </xf>
    <xf borderId="0" fillId="0" fontId="28" numFmtId="0" xfId="0" applyAlignment="1" applyFont="1">
      <alignment vertical="bottom"/>
    </xf>
    <xf borderId="1" fillId="5" fontId="28" numFmtId="0" xfId="0" applyAlignment="1" applyBorder="1" applyFont="1">
      <alignment vertical="bottom"/>
    </xf>
    <xf borderId="11" fillId="5" fontId="28" numFmtId="0" xfId="0" applyAlignment="1" applyBorder="1" applyFont="1">
      <alignment horizontal="center" vertical="center"/>
    </xf>
    <xf borderId="0" fillId="0" fontId="26" numFmtId="0" xfId="0" applyAlignment="1" applyFont="1">
      <alignment vertical="bottom"/>
    </xf>
    <xf borderId="11" fillId="5" fontId="28" numFmtId="0" xfId="0" applyAlignment="1" applyBorder="1" applyFont="1">
      <alignment horizontal="center" shrinkToFit="0" vertical="center" wrapText="1"/>
    </xf>
    <xf borderId="11" fillId="5" fontId="28" numFmtId="0" xfId="0" applyAlignment="1" applyBorder="1" applyFont="1">
      <alignment horizontal="left" shrinkToFit="0" vertical="top" wrapText="1"/>
    </xf>
    <xf borderId="1" fillId="2" fontId="28" numFmtId="0" xfId="0" applyAlignment="1" applyBorder="1" applyFont="1">
      <alignment shrinkToFit="0" vertical="bottom" wrapText="1"/>
    </xf>
    <xf borderId="1" fillId="2" fontId="28" numFmtId="0" xfId="0" applyAlignment="1" applyBorder="1" applyFont="1">
      <alignment vertical="center"/>
    </xf>
    <xf borderId="11" fillId="5" fontId="28" numFmtId="0" xfId="0" applyAlignment="1" applyBorder="1" applyFont="1">
      <alignment horizontal="right" vertical="bottom"/>
    </xf>
    <xf borderId="11" fillId="5" fontId="28" numFmtId="0" xfId="0" applyAlignment="1" applyBorder="1" applyFont="1">
      <alignment horizontal="left" vertical="bottom"/>
    </xf>
    <xf borderId="1" fillId="5" fontId="28" numFmtId="3" xfId="0" applyAlignment="1" applyBorder="1" applyFont="1" applyNumberFormat="1">
      <alignment vertical="bottom"/>
    </xf>
    <xf borderId="1" fillId="2" fontId="26" numFmtId="0" xfId="0" applyAlignment="1" applyBorder="1" applyFont="1">
      <alignment shrinkToFit="0" vertical="bottom" wrapText="1"/>
    </xf>
    <xf borderId="1" fillId="5" fontId="28" numFmtId="0" xfId="0" applyAlignment="1" applyBorder="1" applyFont="1">
      <alignment horizontal="right" vertical="bottom"/>
    </xf>
    <xf borderId="1" fillId="5" fontId="28" numFmtId="0" xfId="0" applyAlignment="1" applyBorder="1" applyFont="1">
      <alignment horizontal="left" vertical="bottom"/>
    </xf>
    <xf borderId="1" fillId="5" fontId="29" numFmtId="0" xfId="0" applyAlignment="1" applyBorder="1" applyFont="1">
      <alignment vertical="bottom"/>
    </xf>
    <xf borderId="1" fillId="2" fontId="28" numFmtId="0" xfId="0" applyAlignment="1" applyBorder="1" applyFont="1">
      <alignment horizontal="left" vertical="center"/>
    </xf>
    <xf borderId="11" fillId="5" fontId="28" numFmtId="0" xfId="0" applyAlignment="1" applyBorder="1" applyFont="1">
      <alignment horizontal="center" vertical="bottom"/>
    </xf>
    <xf borderId="1" fillId="5" fontId="28" numFmtId="0" xfId="0" applyAlignment="1" applyBorder="1" applyFont="1">
      <alignment vertical="center"/>
    </xf>
    <xf borderId="1" fillId="5" fontId="28" numFmtId="0" xfId="0" applyAlignment="1" applyBorder="1" applyFont="1">
      <alignment horizontal="center" vertical="bottom"/>
    </xf>
    <xf borderId="1" fillId="5" fontId="28" numFmtId="0" xfId="0" applyAlignment="1" applyBorder="1" applyFont="1">
      <alignment horizontal="left" vertical="center"/>
    </xf>
    <xf borderId="11" fillId="2" fontId="29" numFmtId="0" xfId="0" applyAlignment="1" applyBorder="1" applyFont="1">
      <alignment horizontal="center" vertical="bottom"/>
    </xf>
    <xf borderId="11" fillId="2" fontId="28" numFmtId="0" xfId="0" applyAlignment="1" applyBorder="1" applyFont="1">
      <alignment horizontal="center" vertical="bottom"/>
    </xf>
    <xf borderId="11" fillId="5" fontId="30" numFmtId="0" xfId="0" applyAlignment="1" applyBorder="1" applyFont="1">
      <alignment horizontal="center" vertical="center"/>
    </xf>
    <xf borderId="11" fillId="5" fontId="28" numFmtId="0" xfId="0" applyAlignment="1" applyBorder="1" applyFont="1">
      <alignment horizontal="left" vertical="center"/>
    </xf>
    <xf borderId="1" fillId="5" fontId="26" numFmtId="0" xfId="0" applyAlignment="1" applyBorder="1" applyFont="1">
      <alignment vertical="bottom"/>
    </xf>
    <xf borderId="0" fillId="0" fontId="28" numFmtId="0" xfId="0" applyAlignment="1" applyFont="1">
      <alignment shrinkToFit="0" vertical="bottom" wrapText="1"/>
    </xf>
    <xf borderId="0" fillId="0" fontId="28" numFmtId="0" xfId="0" applyAlignment="1" applyFont="1">
      <alignment vertical="center"/>
    </xf>
    <xf borderId="2" fillId="5" fontId="28" numFmtId="0" xfId="0" applyAlignment="1" applyBorder="1" applyFont="1">
      <alignment horizontal="left" shrinkToFit="0" vertical="top" wrapText="1"/>
    </xf>
    <xf borderId="1" fillId="2" fontId="26" numFmtId="0" xfId="0" applyAlignment="1" applyBorder="1" applyFont="1">
      <alignment shrinkToFit="0" vertical="center" wrapText="1"/>
    </xf>
    <xf borderId="0" fillId="0" fontId="26" numFmtId="0" xfId="0" applyAlignment="1" applyFont="1">
      <alignment shrinkToFit="0" vertical="center" wrapText="1"/>
    </xf>
    <xf borderId="1" fillId="2" fontId="26" numFmtId="0" xfId="0" applyAlignment="1" applyBorder="1" applyFont="1">
      <alignment vertical="center"/>
    </xf>
    <xf borderId="0" fillId="0" fontId="26" numFmtId="0" xfId="0" applyAlignment="1" applyFont="1">
      <alignment vertical="center"/>
    </xf>
    <xf borderId="0" fillId="0" fontId="28" numFmtId="0" xfId="0" applyAlignment="1" applyFont="1">
      <alignment horizontal="left" vertical="center"/>
    </xf>
    <xf borderId="1" fillId="5" fontId="28" numFmtId="3" xfId="0" applyAlignment="1" applyBorder="1" applyFont="1" applyNumberFormat="1">
      <alignment vertical="center"/>
    </xf>
    <xf borderId="30" fillId="5" fontId="28" numFmtId="0" xfId="0" applyAlignment="1" applyBorder="1" applyFont="1">
      <alignment horizontal="center" vertical="center"/>
    </xf>
    <xf borderId="1" fillId="2" fontId="31" numFmtId="0" xfId="0" applyAlignment="1" applyBorder="1" applyFont="1">
      <alignment horizontal="left" vertical="center"/>
    </xf>
    <xf borderId="0" fillId="0" fontId="31" numFmtId="0" xfId="0" applyAlignment="1" applyFont="1">
      <alignment horizontal="left" vertical="center"/>
    </xf>
    <xf borderId="1" fillId="5" fontId="31" numFmtId="0" xfId="0" applyAlignment="1" applyBorder="1" applyFont="1">
      <alignment vertical="center"/>
    </xf>
    <xf borderId="47" fillId="5" fontId="31" numFmtId="0" xfId="0" applyAlignment="1" applyBorder="1" applyFont="1">
      <alignment horizontal="center" shrinkToFit="1" vertical="center" wrapText="0"/>
    </xf>
    <xf borderId="47" fillId="5" fontId="31" numFmtId="0" xfId="0" applyAlignment="1" applyBorder="1" applyFont="1">
      <alignment horizontal="left" shrinkToFit="1" vertical="center" wrapText="0"/>
    </xf>
    <xf borderId="47" fillId="5" fontId="31" numFmtId="0" xfId="0" applyAlignment="1" applyBorder="1" applyFont="1">
      <alignment horizontal="right" shrinkToFit="1" vertical="center" wrapText="0"/>
    </xf>
    <xf borderId="70" fillId="0" fontId="3" numFmtId="0" xfId="0" applyAlignment="1" applyBorder="1" applyFont="1">
      <alignment vertical="center"/>
    </xf>
    <xf borderId="71" fillId="5" fontId="31" numFmtId="0" xfId="0" applyAlignment="1" applyBorder="1" applyFont="1">
      <alignment horizontal="center" shrinkToFit="1" vertical="center" wrapText="0"/>
    </xf>
    <xf borderId="47" fillId="5" fontId="31" numFmtId="164" xfId="0" applyAlignment="1" applyBorder="1" applyFont="1" applyNumberFormat="1">
      <alignment horizontal="right" shrinkToFit="1" vertical="center" wrapText="0"/>
    </xf>
    <xf borderId="51" fillId="5" fontId="31" numFmtId="0" xfId="0" applyAlignment="1" applyBorder="1" applyFont="1">
      <alignment horizontal="center" shrinkToFit="1" vertical="center" wrapText="0"/>
    </xf>
    <xf borderId="51" fillId="5" fontId="31" numFmtId="0" xfId="0" applyAlignment="1" applyBorder="1" applyFont="1">
      <alignment horizontal="left" shrinkToFit="1" vertical="center" wrapText="0"/>
    </xf>
    <xf borderId="51" fillId="5" fontId="31" numFmtId="0" xfId="0" applyAlignment="1" applyBorder="1" applyFont="1">
      <alignment horizontal="right" shrinkToFit="1" vertical="center" wrapText="0"/>
    </xf>
    <xf borderId="34" fillId="5" fontId="31" numFmtId="0" xfId="0" applyAlignment="1" applyBorder="1" applyFont="1">
      <alignment horizontal="center" shrinkToFit="1" vertical="center" wrapText="0"/>
    </xf>
    <xf borderId="51" fillId="5" fontId="31" numFmtId="164" xfId="0" applyAlignment="1" applyBorder="1" applyFont="1" applyNumberFormat="1">
      <alignment horizontal="right" shrinkToFit="1" vertical="center" wrapText="0"/>
    </xf>
    <xf borderId="53" fillId="5" fontId="31" numFmtId="0" xfId="0" applyAlignment="1" applyBorder="1" applyFont="1">
      <alignment horizontal="center" shrinkToFit="1" vertical="center" wrapText="0"/>
    </xf>
    <xf borderId="53" fillId="5" fontId="31" numFmtId="0" xfId="0" applyAlignment="1" applyBorder="1" applyFont="1">
      <alignment horizontal="left" shrinkToFit="1" vertical="center" wrapText="0"/>
    </xf>
    <xf borderId="53" fillId="5" fontId="31" numFmtId="0" xfId="0" applyAlignment="1" applyBorder="1" applyFont="1">
      <alignment horizontal="right" shrinkToFit="1" vertical="center" wrapText="0"/>
    </xf>
    <xf borderId="40" fillId="5" fontId="31" numFmtId="0" xfId="0" applyAlignment="1" applyBorder="1" applyFont="1">
      <alignment horizontal="center" shrinkToFit="1" vertical="center" wrapText="0"/>
    </xf>
    <xf borderId="53" fillId="5" fontId="31" numFmtId="164" xfId="0" applyAlignment="1" applyBorder="1" applyFont="1" applyNumberFormat="1">
      <alignment horizontal="right" shrinkToFit="1" vertical="center" wrapText="0"/>
    </xf>
    <xf borderId="72" fillId="5" fontId="28" numFmtId="0" xfId="0" applyAlignment="1" applyBorder="1" applyFont="1">
      <alignment horizontal="center" shrinkToFit="1" vertical="center" wrapText="0"/>
    </xf>
    <xf borderId="73" fillId="0" fontId="3" numFmtId="0" xfId="0" applyAlignment="1" applyBorder="1" applyFont="1">
      <alignment vertical="center"/>
    </xf>
    <xf borderId="74" fillId="5" fontId="28" numFmtId="0" xfId="0" applyAlignment="1" applyBorder="1" applyFont="1">
      <alignment horizontal="right" vertical="center"/>
    </xf>
    <xf borderId="75" fillId="0" fontId="3" numFmtId="0" xfId="0" applyAlignment="1" applyBorder="1" applyFont="1">
      <alignment vertical="center"/>
    </xf>
    <xf borderId="74" fillId="5" fontId="28" numFmtId="164" xfId="0" applyAlignment="1" applyBorder="1" applyFont="1" applyNumberFormat="1">
      <alignment horizontal="center" shrinkToFit="1" vertical="center" wrapText="0"/>
    </xf>
    <xf borderId="30" fillId="5" fontId="28" numFmtId="0" xfId="0" applyAlignment="1" applyBorder="1" applyFont="1">
      <alignment horizontal="right" vertical="center"/>
    </xf>
    <xf borderId="30" fillId="5" fontId="28" numFmtId="164" xfId="0" applyAlignment="1" applyBorder="1" applyFont="1" applyNumberFormat="1">
      <alignment horizontal="center" shrinkToFit="1" vertical="center" wrapText="0"/>
    </xf>
    <xf borderId="1" fillId="5" fontId="28" numFmtId="0" xfId="0" applyAlignment="1" applyBorder="1" applyFont="1">
      <alignment horizontal="center" shrinkToFit="1" vertical="center" wrapText="0"/>
    </xf>
    <xf borderId="1" fillId="5" fontId="28" numFmtId="0" xfId="0" applyAlignment="1" applyBorder="1" applyFont="1">
      <alignment horizontal="right" vertical="center"/>
    </xf>
    <xf borderId="1" fillId="5" fontId="28" numFmtId="170" xfId="0" applyAlignment="1" applyBorder="1" applyFont="1" applyNumberFormat="1">
      <alignment horizontal="center" shrinkToFit="1" vertical="center" wrapText="0"/>
    </xf>
    <xf borderId="11" fillId="3" fontId="28" numFmtId="0" xfId="0" applyAlignment="1" applyBorder="1" applyFont="1">
      <alignment horizontal="center" vertical="center"/>
    </xf>
    <xf borderId="11" fillId="5" fontId="28" numFmtId="1" xfId="0" applyAlignment="1" applyBorder="1" applyFont="1" applyNumberFormat="1">
      <alignment horizontal="center" vertical="center"/>
    </xf>
    <xf borderId="76" fillId="5" fontId="28" numFmtId="0" xfId="0" applyAlignment="1" applyBorder="1" applyFont="1">
      <alignment vertical="bottom"/>
    </xf>
    <xf borderId="11" fillId="5" fontId="28" numFmtId="0" xfId="0" applyAlignment="1" applyBorder="1" applyFont="1">
      <alignment horizontal="center" shrinkToFit="1" vertical="center" wrapText="0"/>
    </xf>
    <xf borderId="0" fillId="0" fontId="29" numFmtId="0" xfId="0" applyAlignment="1" applyFont="1">
      <alignment horizontal="center" vertical="center"/>
    </xf>
    <xf borderId="1" fillId="2" fontId="28" numFmtId="0" xfId="0" applyAlignment="1" applyBorder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28" numFmtId="0" xfId="0" applyAlignment="1" applyFont="1">
      <alignment horizontal="center" vertical="bottom"/>
    </xf>
    <xf borderId="30" fillId="0" fontId="29" numFmtId="0" xfId="0" applyAlignment="1" applyBorder="1" applyFont="1">
      <alignment horizontal="center" shrinkToFit="0" vertical="center" wrapText="1"/>
    </xf>
    <xf borderId="47" fillId="0" fontId="28" numFmtId="0" xfId="0" applyAlignment="1" applyBorder="1" applyFont="1">
      <alignment horizontal="center" shrinkToFit="0" vertical="center" wrapText="1"/>
    </xf>
    <xf borderId="47" fillId="0" fontId="28" numFmtId="0" xfId="0" applyAlignment="1" applyBorder="1" applyFont="1">
      <alignment shrinkToFit="1" vertical="center" wrapText="0"/>
    </xf>
    <xf borderId="47" fillId="0" fontId="28" numFmtId="1" xfId="0" applyAlignment="1" applyBorder="1" applyFont="1" applyNumberFormat="1">
      <alignment horizontal="right" shrinkToFit="1" vertical="center" wrapText="0"/>
    </xf>
    <xf borderId="48" fillId="0" fontId="28" numFmtId="2" xfId="0" applyAlignment="1" applyBorder="1" applyFont="1" applyNumberFormat="1">
      <alignment horizontal="center" shrinkToFit="1" vertical="center" wrapText="0"/>
    </xf>
    <xf borderId="47" fillId="0" fontId="28" numFmtId="2" xfId="0" applyAlignment="1" applyBorder="1" applyFont="1" applyNumberFormat="1">
      <alignment horizontal="right" shrinkToFit="1" vertical="center" wrapText="0"/>
    </xf>
    <xf borderId="47" fillId="0" fontId="28" numFmtId="2" xfId="0" applyAlignment="1" applyBorder="1" applyFont="1" applyNumberFormat="1">
      <alignment horizontal="center" shrinkToFit="1" vertical="center" wrapText="0"/>
    </xf>
    <xf borderId="57" fillId="0" fontId="28" numFmtId="0" xfId="0" applyAlignment="1" applyBorder="1" applyFont="1">
      <alignment horizontal="center" shrinkToFit="0" vertical="center" wrapText="1"/>
    </xf>
    <xf borderId="57" fillId="0" fontId="28" numFmtId="0" xfId="0" applyAlignment="1" applyBorder="1" applyFont="1">
      <alignment horizontal="left" shrinkToFit="1" vertical="center" wrapText="0"/>
    </xf>
    <xf borderId="57" fillId="0" fontId="28" numFmtId="1" xfId="0" applyAlignment="1" applyBorder="1" applyFont="1" applyNumberFormat="1">
      <alignment horizontal="right" shrinkToFit="1" vertical="center" wrapText="0"/>
    </xf>
    <xf borderId="58" fillId="0" fontId="28" numFmtId="2" xfId="0" applyAlignment="1" applyBorder="1" applyFont="1" applyNumberFormat="1">
      <alignment horizontal="center" shrinkToFit="1" vertical="center" wrapText="0"/>
    </xf>
    <xf borderId="57" fillId="0" fontId="28" numFmtId="2" xfId="0" applyAlignment="1" applyBorder="1" applyFont="1" applyNumberFormat="1">
      <alignment horizontal="right" shrinkToFit="1" vertical="center" wrapText="0"/>
    </xf>
    <xf borderId="57" fillId="0" fontId="28" numFmtId="2" xfId="0" applyAlignment="1" applyBorder="1" applyFont="1" applyNumberFormat="1">
      <alignment horizontal="center" shrinkToFit="1" vertical="center" wrapText="0"/>
    </xf>
    <xf borderId="67" fillId="2" fontId="28" numFmtId="0" xfId="0" applyAlignment="1" applyBorder="1" applyFont="1">
      <alignment shrinkToFit="0" vertical="center" wrapText="1"/>
    </xf>
    <xf borderId="0" fillId="0" fontId="28" numFmtId="0" xfId="0" applyAlignment="1" applyFont="1">
      <alignment shrinkToFit="0" vertical="center" wrapText="1"/>
    </xf>
    <xf borderId="51" fillId="0" fontId="28" numFmtId="0" xfId="0" applyAlignment="1" applyBorder="1" applyFont="1">
      <alignment horizontal="center" shrinkToFit="0" vertical="center" wrapText="1"/>
    </xf>
    <xf borderId="51" fillId="0" fontId="28" numFmtId="0" xfId="0" applyAlignment="1" applyBorder="1" applyFont="1">
      <alignment horizontal="left" shrinkToFit="1" vertical="center" wrapText="0"/>
    </xf>
    <xf borderId="51" fillId="0" fontId="28" numFmtId="1" xfId="0" applyAlignment="1" applyBorder="1" applyFont="1" applyNumberFormat="1">
      <alignment horizontal="right" shrinkToFit="1" vertical="center" wrapText="0"/>
    </xf>
    <xf borderId="35" fillId="0" fontId="28" numFmtId="2" xfId="0" applyAlignment="1" applyBorder="1" applyFont="1" applyNumberFormat="1">
      <alignment horizontal="center" shrinkToFit="1" vertical="center" wrapText="0"/>
    </xf>
    <xf borderId="51" fillId="0" fontId="28" numFmtId="2" xfId="0" applyAlignment="1" applyBorder="1" applyFont="1" applyNumberFormat="1">
      <alignment horizontal="right" shrinkToFit="1" vertical="center" wrapText="0"/>
    </xf>
    <xf borderId="51" fillId="0" fontId="28" numFmtId="2" xfId="0" applyAlignment="1" applyBorder="1" applyFont="1" applyNumberFormat="1">
      <alignment horizontal="center" shrinkToFit="1" vertical="center" wrapText="0"/>
    </xf>
    <xf borderId="25" fillId="0" fontId="29" numFmtId="0" xfId="0" applyAlignment="1" applyBorder="1" applyFont="1">
      <alignment horizontal="center" shrinkToFit="0" vertical="center" wrapText="1"/>
    </xf>
    <xf borderId="60" fillId="0" fontId="29" numFmtId="0" xfId="0" applyAlignment="1" applyBorder="1" applyFont="1">
      <alignment horizontal="right" shrinkToFit="0" vertical="center" wrapText="1"/>
    </xf>
    <xf borderId="25" fillId="0" fontId="29" numFmtId="2" xfId="0" applyAlignment="1" applyBorder="1" applyFont="1" applyNumberFormat="1">
      <alignment horizontal="center" shrinkToFit="0" vertical="center" wrapText="1"/>
    </xf>
    <xf borderId="1" fillId="5" fontId="28" numFmtId="0" xfId="0" applyAlignment="1" applyBorder="1" applyFont="1">
      <alignment horizontal="center" vertical="center"/>
    </xf>
    <xf borderId="11" fillId="5" fontId="29" numFmtId="0" xfId="0" applyAlignment="1" applyBorder="1" applyFont="1">
      <alignment horizontal="center" vertical="center"/>
    </xf>
    <xf borderId="1" fillId="5" fontId="29" numFmtId="0" xfId="0" applyAlignment="1" applyBorder="1" applyFont="1">
      <alignment horizontal="center" vertical="center"/>
    </xf>
    <xf borderId="1" fillId="5" fontId="28" numFmtId="165" xfId="0" applyAlignment="1" applyBorder="1" applyFont="1" applyNumberFormat="1">
      <alignment horizontal="center" vertical="center"/>
    </xf>
    <xf borderId="2" fillId="5" fontId="28" numFmtId="4" xfId="0" applyAlignment="1" applyBorder="1" applyFont="1" applyNumberFormat="1">
      <alignment horizontal="center" shrinkToFit="0" vertical="center" wrapText="1"/>
    </xf>
    <xf borderId="1" fillId="5" fontId="28" numFmtId="171" xfId="0" applyAlignment="1" applyBorder="1" applyFont="1" applyNumberFormat="1">
      <alignment horizontal="center" vertical="center"/>
    </xf>
    <xf borderId="1" fillId="5" fontId="28" numFmtId="167" xfId="0" applyAlignment="1" applyBorder="1" applyFont="1" applyNumberFormat="1">
      <alignment horizontal="center" vertical="center"/>
    </xf>
    <xf borderId="11" fillId="5" fontId="28" numFmtId="4" xfId="0" applyAlignment="1" applyBorder="1" applyFont="1" applyNumberFormat="1">
      <alignment horizontal="center" vertical="center"/>
    </xf>
    <xf borderId="11" fillId="5" fontId="28" numFmtId="172" xfId="0" applyAlignment="1" applyBorder="1" applyFont="1" applyNumberFormat="1">
      <alignment horizontal="center" vertical="center"/>
    </xf>
    <xf borderId="2" fillId="5" fontId="28" numFmtId="0" xfId="0" applyAlignment="1" applyBorder="1" applyFont="1">
      <alignment horizontal="center" shrinkToFit="0" vertical="center" wrapText="1"/>
    </xf>
    <xf borderId="11" fillId="5" fontId="28" numFmtId="1" xfId="0" applyAlignment="1" applyBorder="1" applyFont="1" applyNumberFormat="1">
      <alignment horizontal="center" shrinkToFit="0" vertical="center" wrapText="1"/>
    </xf>
    <xf borderId="21" fillId="5" fontId="29" numFmtId="0" xfId="0" applyAlignment="1" applyBorder="1" applyFont="1">
      <alignment horizontal="center" vertical="center"/>
    </xf>
    <xf borderId="19" fillId="5" fontId="29" numFmtId="0" xfId="0" applyAlignment="1" applyBorder="1" applyFont="1">
      <alignment horizontal="center" vertical="center"/>
    </xf>
    <xf borderId="21" fillId="5" fontId="29" numFmtId="0" xfId="0" applyAlignment="1" applyBorder="1" applyFont="1">
      <alignment horizontal="center" shrinkToFit="0" vertical="center" wrapText="1"/>
    </xf>
    <xf borderId="10" fillId="5" fontId="28" numFmtId="0" xfId="0" applyAlignment="1" applyBorder="1" applyFont="1">
      <alignment horizontal="center" vertical="center"/>
    </xf>
    <xf borderId="30" fillId="5" fontId="28" numFmtId="0" xfId="0" applyAlignment="1" applyBorder="1" applyFont="1">
      <alignment horizontal="center" shrinkToFit="0" vertical="center" wrapText="1"/>
    </xf>
    <xf borderId="10" fillId="5" fontId="28" numFmtId="3" xfId="0" applyAlignment="1" applyBorder="1" applyFont="1" applyNumberFormat="1">
      <alignment horizontal="center" vertical="center"/>
    </xf>
    <xf borderId="10" fillId="5" fontId="28" numFmtId="164" xfId="0" applyAlignment="1" applyBorder="1" applyFont="1" applyNumberFormat="1">
      <alignment horizontal="center" vertical="center"/>
    </xf>
    <xf borderId="1" fillId="5" fontId="28" numFmtId="164" xfId="0" applyAlignment="1" applyBorder="1" applyFont="1" applyNumberFormat="1">
      <alignment horizontal="center" vertical="center"/>
    </xf>
    <xf borderId="19" fillId="5" fontId="28" numFmtId="0" xfId="0" applyAlignment="1" applyBorder="1" applyFont="1">
      <alignment horizontal="center" vertical="center"/>
    </xf>
    <xf borderId="30" fillId="5" fontId="28" numFmtId="164" xfId="0" applyAlignment="1" applyBorder="1" applyFont="1" applyNumberFormat="1">
      <alignment horizontal="center" vertical="center"/>
    </xf>
    <xf borderId="30" fillId="5" fontId="28" numFmtId="4" xfId="0" applyAlignment="1" applyBorder="1" applyFont="1" applyNumberFormat="1">
      <alignment horizontal="center" vertical="center"/>
    </xf>
    <xf borderId="11" fillId="5" fontId="29" numFmtId="173" xfId="0" applyAlignment="1" applyBorder="1" applyFont="1" applyNumberFormat="1">
      <alignment horizontal="center" vertical="center"/>
    </xf>
    <xf borderId="1" fillId="5" fontId="28" numFmtId="0" xfId="0" applyAlignment="1" applyBorder="1" applyFont="1">
      <alignment horizontal="center" shrinkToFit="0" vertical="center" wrapText="1"/>
    </xf>
    <xf borderId="2" fillId="5" fontId="28" numFmtId="1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horizontal="center" vertical="center"/>
    </xf>
    <xf borderId="1" fillId="5" fontId="9" numFmtId="0" xfId="0" applyAlignment="1" applyBorder="1" applyFont="1">
      <alignment horizontal="left" shrinkToFit="0" vertical="center" wrapText="1"/>
    </xf>
    <xf borderId="1" fillId="5" fontId="9" numFmtId="0" xfId="0" applyAlignment="1" applyBorder="1" applyFont="1">
      <alignment horizontal="left" shrinkToFit="1" vertical="center" wrapText="0"/>
    </xf>
    <xf borderId="2" fillId="5" fontId="9" numFmtId="0" xfId="0" applyAlignment="1" applyBorder="1" applyFont="1">
      <alignment horizontal="left" shrinkToFit="0" vertical="center" wrapText="1"/>
    </xf>
    <xf borderId="1" fillId="5" fontId="9" numFmtId="3" xfId="0" applyAlignment="1" applyBorder="1" applyFont="1" applyNumberFormat="1">
      <alignment horizontal="left" vertical="center"/>
    </xf>
    <xf borderId="0" fillId="0" fontId="9" numFmtId="0" xfId="0" applyAlignment="1" applyFont="1">
      <alignment horizontal="left" vertical="center"/>
    </xf>
    <xf borderId="11" fillId="5" fontId="9" numFmtId="164" xfId="0" applyAlignment="1" applyBorder="1" applyFont="1" applyNumberFormat="1">
      <alignment horizontal="left" vertical="center"/>
    </xf>
    <xf borderId="10" fillId="5" fontId="9" numFmtId="0" xfId="0" applyAlignment="1" applyBorder="1" applyFont="1">
      <alignment horizontal="left" vertical="center"/>
    </xf>
    <xf borderId="11" fillId="5" fontId="32" numFmtId="0" xfId="0" applyAlignment="1" applyBorder="1" applyFont="1">
      <alignment horizontal="center" vertical="bottom"/>
    </xf>
    <xf borderId="1" fillId="5" fontId="28" numFmtId="0" xfId="0" applyAlignment="1" applyBorder="1" applyFont="1">
      <alignment shrinkToFit="0" vertical="center" wrapText="1"/>
    </xf>
    <xf borderId="1" fillId="5" fontId="28" numFmtId="0" xfId="0" applyAlignment="1" applyBorder="1" applyFont="1">
      <alignment shrinkToFit="0" vertical="top" wrapText="1"/>
    </xf>
    <xf borderId="1" fillId="2" fontId="28" numFmtId="0" xfId="0" applyAlignment="1" applyBorder="1" applyFont="1">
      <alignment shrinkToFit="0" vertical="top" wrapText="1"/>
    </xf>
    <xf borderId="14" fillId="5" fontId="28" numFmtId="0" xfId="0" applyAlignment="1" applyBorder="1" applyFont="1">
      <alignment horizontal="center" vertical="bottom"/>
    </xf>
    <xf borderId="1" fillId="5" fontId="28" numFmtId="0" xfId="0" applyAlignment="1" applyBorder="1" applyFont="1">
      <alignment shrinkToFit="0" vertical="bottom" wrapText="1"/>
    </xf>
    <xf borderId="11" fillId="5" fontId="28" numFmtId="164" xfId="0" applyAlignment="1" applyBorder="1" applyFont="1" applyNumberFormat="1">
      <alignment horizontal="center" vertical="bottom"/>
    </xf>
    <xf borderId="0" fillId="0" fontId="33" numFmtId="0" xfId="0" applyAlignment="1" applyFont="1">
      <alignment vertical="bottom"/>
    </xf>
    <xf borderId="11" fillId="2" fontId="14" numFmtId="0" xfId="0" applyAlignment="1" applyBorder="1" applyFont="1">
      <alignment horizontal="center" vertical="bottom"/>
    </xf>
    <xf borderId="11" fillId="5" fontId="34" numFmtId="0" xfId="0" applyAlignment="1" applyBorder="1" applyFont="1">
      <alignment horizontal="center" vertical="bottom"/>
    </xf>
    <xf borderId="11" fillId="5" fontId="9" numFmtId="0" xfId="0" applyAlignment="1" applyBorder="1" applyFont="1">
      <alignment horizontal="right" vertical="center"/>
    </xf>
    <xf borderId="14" fillId="5" fontId="9" numFmtId="0" xfId="0" applyAlignment="1" applyBorder="1" applyFont="1">
      <alignment horizontal="center" vertical="bottom"/>
    </xf>
    <xf borderId="30" fillId="0" fontId="14" numFmtId="0" xfId="0" applyAlignment="1" applyBorder="1" applyFont="1">
      <alignment horizontal="center" shrinkToFit="0" vertical="center" wrapText="1"/>
    </xf>
    <xf borderId="57" fillId="0" fontId="9" numFmtId="0" xfId="0" applyAlignment="1" applyBorder="1" applyFont="1">
      <alignment horizontal="center" shrinkToFit="0" vertical="center" wrapText="1"/>
    </xf>
    <xf borderId="57" fillId="0" fontId="9" numFmtId="0" xfId="0" applyAlignment="1" applyBorder="1" applyFont="1">
      <alignment horizontal="left" shrinkToFit="0" vertical="center" wrapText="1"/>
    </xf>
    <xf borderId="47" fillId="0" fontId="9" numFmtId="1" xfId="0" applyAlignment="1" applyBorder="1" applyFont="1" applyNumberFormat="1">
      <alignment horizontal="center" shrinkToFit="1" vertical="center" wrapText="0"/>
    </xf>
    <xf borderId="48" fillId="0" fontId="20" numFmtId="0" xfId="0" applyAlignment="1" applyBorder="1" applyFont="1">
      <alignment horizontal="center" shrinkToFit="1" vertical="center" wrapText="0"/>
    </xf>
    <xf borderId="57" fillId="0" fontId="9" numFmtId="4" xfId="0" applyAlignment="1" applyBorder="1" applyFont="1" applyNumberFormat="1">
      <alignment horizontal="center" shrinkToFit="0" vertical="center" wrapText="1"/>
    </xf>
    <xf borderId="51" fillId="0" fontId="9" numFmtId="0" xfId="0" applyAlignment="1" applyBorder="1" applyFont="1">
      <alignment horizontal="center" shrinkToFit="0" vertical="center" wrapText="1"/>
    </xf>
    <xf borderId="51" fillId="0" fontId="9" numFmtId="0" xfId="0" applyAlignment="1" applyBorder="1" applyFont="1">
      <alignment horizontal="left" shrinkToFit="0" vertical="center" wrapText="1"/>
    </xf>
    <xf borderId="51" fillId="0" fontId="9" numFmtId="1" xfId="0" applyAlignment="1" applyBorder="1" applyFont="1" applyNumberFormat="1">
      <alignment horizontal="center" shrinkToFit="0" vertical="center" wrapText="1"/>
    </xf>
    <xf borderId="35" fillId="0" fontId="9" numFmtId="0" xfId="0" applyAlignment="1" applyBorder="1" applyFont="1">
      <alignment horizontal="center" shrinkToFit="0" vertical="center" wrapText="1"/>
    </xf>
    <xf borderId="51" fillId="0" fontId="9" numFmtId="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left" vertical="bottom"/>
    </xf>
    <xf borderId="1" fillId="5" fontId="9" numFmtId="4" xfId="0" applyAlignment="1" applyBorder="1" applyFont="1" applyNumberFormat="1">
      <alignment shrinkToFit="0" vertical="top" wrapText="1"/>
    </xf>
    <xf borderId="1" fillId="5" fontId="9" numFmtId="0" xfId="0" applyAlignment="1" applyBorder="1" applyFont="1">
      <alignment horizontal="left" shrinkToFit="0" vertical="top" wrapText="1"/>
    </xf>
    <xf borderId="2" fillId="5" fontId="9" numFmtId="0" xfId="0" applyAlignment="1" applyBorder="1" applyFont="1">
      <alignment horizontal="left" shrinkToFit="0" vertical="top" wrapText="1"/>
    </xf>
    <xf borderId="1" fillId="5" fontId="9" numFmtId="1" xfId="0" applyAlignment="1" applyBorder="1" applyFont="1" applyNumberFormat="1">
      <alignment vertical="bottom"/>
    </xf>
    <xf borderId="11" fillId="5" fontId="9" numFmtId="1" xfId="0" applyAlignment="1" applyBorder="1" applyFont="1" applyNumberFormat="1">
      <alignment horizontal="center" vertical="bottom"/>
    </xf>
    <xf borderId="1" fillId="5" fontId="9" numFmtId="1" xfId="0" applyAlignment="1" applyBorder="1" applyFont="1" applyNumberFormat="1">
      <alignment horizontal="center" vertical="bottom"/>
    </xf>
    <xf borderId="42" fillId="5" fontId="9" numFmtId="0" xfId="0" applyAlignment="1" applyBorder="1" applyFont="1">
      <alignment horizontal="left" shrinkToFit="0" vertical="center" wrapText="1"/>
    </xf>
    <xf borderId="30" fillId="5" fontId="14" numFmtId="0" xfId="0" applyAlignment="1" applyBorder="1" applyFont="1">
      <alignment horizontal="center" vertical="bottom"/>
    </xf>
    <xf borderId="19" fillId="5" fontId="9" numFmtId="0" xfId="0" applyAlignment="1" applyBorder="1" applyFont="1">
      <alignment horizontal="left" shrinkToFit="0" vertical="top" wrapText="1"/>
    </xf>
    <xf borderId="21" fillId="5" fontId="9" numFmtId="164" xfId="0" applyAlignment="1" applyBorder="1" applyFont="1" applyNumberFormat="1">
      <alignment horizontal="center" vertical="top"/>
    </xf>
    <xf borderId="21" fillId="5" fontId="9" numFmtId="0" xfId="0" applyAlignment="1" applyBorder="1" applyFont="1">
      <alignment horizontal="center" vertical="top"/>
    </xf>
    <xf borderId="19" fillId="5" fontId="9" numFmtId="0" xfId="0" applyAlignment="1" applyBorder="1" applyFont="1">
      <alignment horizontal="left" vertical="top"/>
    </xf>
    <xf borderId="10" fillId="5" fontId="14" numFmtId="164" xfId="0" applyAlignment="1" applyBorder="1" applyFont="1" applyNumberFormat="1">
      <alignment horizontal="center" vertical="center"/>
    </xf>
    <xf borderId="33" fillId="5" fontId="14" numFmtId="0" xfId="0" applyAlignment="1" applyBorder="1" applyFont="1">
      <alignment horizontal="center" vertical="center"/>
    </xf>
    <xf borderId="77" fillId="5" fontId="9" numFmtId="0" xfId="0" applyAlignment="1" applyBorder="1" applyFont="1">
      <alignment vertical="bottom"/>
    </xf>
    <xf borderId="33" fillId="5" fontId="9" numFmtId="0" xfId="0" applyAlignment="1" applyBorder="1" applyFont="1">
      <alignment vertical="bottom"/>
    </xf>
    <xf borderId="1" fillId="5" fontId="9" numFmtId="164" xfId="0" applyAlignment="1" applyBorder="1" applyFont="1" applyNumberFormat="1">
      <alignment horizontal="center" vertical="center"/>
    </xf>
    <xf borderId="1" fillId="6" fontId="33" numFmtId="0" xfId="0" applyAlignment="1" applyBorder="1" applyFont="1">
      <alignment vertical="bottom"/>
    </xf>
    <xf borderId="0" fillId="0" fontId="33" numFmtId="0" xfId="0" applyAlignment="1" applyFont="1">
      <alignment readingOrder="0" vertical="bottom"/>
    </xf>
    <xf borderId="0" fillId="0" fontId="35" numFmtId="0" xfId="0" applyAlignment="1" applyFont="1">
      <alignment horizontal="center" vertical="bottom"/>
    </xf>
    <xf borderId="1" fillId="6" fontId="35" numFmtId="0" xfId="0" applyAlignment="1" applyBorder="1" applyFont="1">
      <alignment vertical="bottom"/>
    </xf>
    <xf borderId="1" fillId="6" fontId="35" numFmtId="0" xfId="0" applyAlignment="1" applyBorder="1" applyFont="1">
      <alignment horizontal="center" vertical="bottom"/>
    </xf>
    <xf borderId="0" fillId="0" fontId="36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customschemas.google.com/relationships/workbookmetadata" Target="metadata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57150</xdr:colOff>
      <xdr:row>3</xdr:row>
      <xdr:rowOff>0</xdr:rowOff>
    </xdr:from>
    <xdr:ext cx="1076325" cy="1028700"/>
    <xdr:pic>
      <xdr:nvPicPr>
        <xdr:cNvPr descr=" 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49</xdr:col>
      <xdr:colOff>28575</xdr:colOff>
      <xdr:row>3</xdr:row>
      <xdr:rowOff>0</xdr:rowOff>
    </xdr:from>
    <xdr:ext cx="1038225" cy="1057275"/>
    <xdr:pic>
      <xdr:nvPicPr>
        <xdr:cNvPr descr=" 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76200</xdr:colOff>
      <xdr:row>2</xdr:row>
      <xdr:rowOff>19050</xdr:rowOff>
    </xdr:from>
    <xdr:ext cx="514350" cy="428625"/>
    <xdr:pic>
      <xdr:nvPicPr>
        <xdr:cNvPr descr=" 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57150</xdr:colOff>
      <xdr:row>2</xdr:row>
      <xdr:rowOff>200025</xdr:rowOff>
    </xdr:from>
    <xdr:ext cx="1076325" cy="1181100"/>
    <xdr:pic>
      <xdr:nvPicPr>
        <xdr:cNvPr descr=" 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53</xdr:col>
      <xdr:colOff>28575</xdr:colOff>
      <xdr:row>2</xdr:row>
      <xdr:rowOff>228600</xdr:rowOff>
    </xdr:from>
    <xdr:ext cx="1038225" cy="1066800"/>
    <xdr:pic>
      <xdr:nvPicPr>
        <xdr:cNvPr descr=" 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2</xdr:row>
      <xdr:rowOff>0</xdr:rowOff>
    </xdr:from>
    <xdr:ext cx="666750" cy="876300"/>
    <xdr:pic>
      <xdr:nvPicPr>
        <xdr:cNvPr descr=" 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9525</xdr:colOff>
      <xdr:row>6</xdr:row>
      <xdr:rowOff>0</xdr:rowOff>
    </xdr:from>
    <xdr:ext cx="6915150" cy="28575"/>
    <xdr:grpSp>
      <xdr:nvGrpSpPr>
        <xdr:cNvPr id="2" name="Shape 2"/>
        <xdr:cNvGrpSpPr/>
      </xdr:nvGrpSpPr>
      <xdr:grpSpPr>
        <a:xfrm>
          <a:off x="1888425" y="3765713"/>
          <a:ext cx="6915150" cy="28575"/>
          <a:chOff x="1888425" y="3765713"/>
          <a:chExt cx="6915150" cy="28575"/>
        </a:xfrm>
      </xdr:grpSpPr>
      <xdr:grpSp>
        <xdr:nvGrpSpPr>
          <xdr:cNvPr id="3" name="Shape 3"/>
          <xdr:cNvGrpSpPr/>
        </xdr:nvGrpSpPr>
        <xdr:grpSpPr>
          <a:xfrm>
            <a:off x="1888425" y="3765713"/>
            <a:ext cx="6915150" cy="28575"/>
            <a:chOff x="2097975" y="3760950"/>
            <a:chExt cx="6496050" cy="38100"/>
          </a:xfrm>
        </xdr:grpSpPr>
        <xdr:sp>
          <xdr:nvSpPr>
            <xdr:cNvPr id="4" name="Shape 4"/>
            <xdr:cNvSpPr/>
          </xdr:nvSpPr>
          <xdr:spPr>
            <a:xfrm>
              <a:off x="2097975" y="3760950"/>
              <a:ext cx="649605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2097975" y="3760950"/>
              <a:ext cx="6496050" cy="38100"/>
              <a:chOff x="2097975" y="3760950"/>
              <a:chExt cx="6496050" cy="38100"/>
            </a:xfrm>
          </xdr:grpSpPr>
          <xdr:sp>
            <xdr:nvSpPr>
              <xdr:cNvPr id="6" name="Shape 6"/>
              <xdr:cNvSpPr/>
            </xdr:nvSpPr>
            <xdr:spPr>
              <a:xfrm>
                <a:off x="2097975" y="3760950"/>
                <a:ext cx="649605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2097975" y="3760950"/>
                <a:ext cx="6496050" cy="38100"/>
                <a:chOff x="2097975" y="3770475"/>
                <a:chExt cx="6496050" cy="19050"/>
              </a:xfrm>
            </xdr:grpSpPr>
            <xdr:sp>
              <xdr:nvSpPr>
                <xdr:cNvPr id="8" name="Shape 8"/>
                <xdr:cNvSpPr/>
              </xdr:nvSpPr>
              <xdr:spPr>
                <a:xfrm>
                  <a:off x="2097975" y="3770475"/>
                  <a:ext cx="6496050" cy="190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400"/>
                </a:p>
              </xdr:txBody>
            </xdr:sp>
            <xdr:cxnSp>
              <xdr:nvCxnSpPr>
                <xdr:cNvPr id="9" name="Shape 9"/>
                <xdr:cNvCxnSpPr/>
              </xdr:nvCxnSpPr>
              <xdr:spPr>
                <a:xfrm flipH="1" rot="10800000">
                  <a:off x="2097975" y="3770475"/>
                  <a:ext cx="6496050" cy="19050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"/>
                  <a:headEnd len="sm" w="sm" type="none"/>
                  <a:tailEnd len="sm" w="sm" type="none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76200</xdr:colOff>
      <xdr:row>1</xdr:row>
      <xdr:rowOff>19050</xdr:rowOff>
    </xdr:from>
    <xdr:ext cx="504825" cy="428625"/>
    <xdr:pic>
      <xdr:nvPicPr>
        <xdr:cNvPr descr=" 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5</xdr:row>
      <xdr:rowOff>0</xdr:rowOff>
    </xdr:from>
    <xdr:ext cx="6629400" cy="28575"/>
    <xdr:grpSp>
      <xdr:nvGrpSpPr>
        <xdr:cNvPr id="2" name="Shape 2"/>
        <xdr:cNvGrpSpPr/>
      </xdr:nvGrpSpPr>
      <xdr:grpSpPr>
        <a:xfrm>
          <a:off x="2031300" y="3765713"/>
          <a:ext cx="6629400" cy="28575"/>
          <a:chOff x="2031300" y="3765713"/>
          <a:chExt cx="6629400" cy="28575"/>
        </a:xfrm>
      </xdr:grpSpPr>
      <xdr:grpSp>
        <xdr:nvGrpSpPr>
          <xdr:cNvPr id="10" name="Shape 10"/>
          <xdr:cNvGrpSpPr/>
        </xdr:nvGrpSpPr>
        <xdr:grpSpPr>
          <a:xfrm>
            <a:off x="2031300" y="3765713"/>
            <a:ext cx="6629400" cy="28575"/>
            <a:chOff x="2140838" y="3765713"/>
            <a:chExt cx="6410325" cy="28575"/>
          </a:xfrm>
        </xdr:grpSpPr>
        <xdr:sp>
          <xdr:nvSpPr>
            <xdr:cNvPr id="4" name="Shape 4"/>
            <xdr:cNvSpPr/>
          </xdr:nvSpPr>
          <xdr:spPr>
            <a:xfrm>
              <a:off x="2140838" y="3765713"/>
              <a:ext cx="6410325" cy="285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1" name="Shape 11"/>
            <xdr:cNvGrpSpPr/>
          </xdr:nvGrpSpPr>
          <xdr:grpSpPr>
            <a:xfrm>
              <a:off x="2140838" y="3765713"/>
              <a:ext cx="6410325" cy="28575"/>
              <a:chOff x="2140838" y="3765713"/>
              <a:chExt cx="6410325" cy="28575"/>
            </a:xfrm>
          </xdr:grpSpPr>
          <xdr:sp>
            <xdr:nvSpPr>
              <xdr:cNvPr id="12" name="Shape 12"/>
              <xdr:cNvSpPr/>
            </xdr:nvSpPr>
            <xdr:spPr>
              <a:xfrm>
                <a:off x="2140838" y="3765713"/>
                <a:ext cx="6410325" cy="28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13" name="Shape 13"/>
              <xdr:cNvGrpSpPr/>
            </xdr:nvGrpSpPr>
            <xdr:grpSpPr>
              <a:xfrm>
                <a:off x="2140838" y="3765713"/>
                <a:ext cx="6410325" cy="28575"/>
                <a:chOff x="2140838" y="3765713"/>
                <a:chExt cx="6410325" cy="28575"/>
              </a:xfrm>
            </xdr:grpSpPr>
            <xdr:sp>
              <xdr:nvSpPr>
                <xdr:cNvPr id="14" name="Shape 14"/>
                <xdr:cNvSpPr/>
              </xdr:nvSpPr>
              <xdr:spPr>
                <a:xfrm>
                  <a:off x="2140838" y="3765713"/>
                  <a:ext cx="6410325" cy="285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400"/>
                </a:p>
              </xdr:txBody>
            </xdr:sp>
            <xdr:cxnSp>
              <xdr:nvCxnSpPr>
                <xdr:cNvPr id="15" name="Shape 15"/>
                <xdr:cNvCxnSpPr/>
              </xdr:nvCxnSpPr>
              <xdr:spPr>
                <a:xfrm flipH="1" rot="10800000">
                  <a:off x="2140838" y="3765713"/>
                  <a:ext cx="6410325" cy="28575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"/>
                  <a:headEnd len="sm" w="sm" type="none"/>
                  <a:tailEnd len="sm" w="sm" type="none"/>
                </a:ln>
              </xdr:spPr>
            </xdr:cxnSp>
          </xdr:grpSp>
        </xdr:grpSp>
      </xdr:grpSp>
    </xdr:grpSp>
    <xdr:clientData fLocksWithSheet="0"/>
  </xdr:oneCellAnchor>
  <xdr:oneCellAnchor>
    <xdr:from>
      <xdr:col>1</xdr:col>
      <xdr:colOff>66675</xdr:colOff>
      <xdr:row>0</xdr:row>
      <xdr:rowOff>9525</xdr:rowOff>
    </xdr:from>
    <xdr:ext cx="428625" cy="447675"/>
    <xdr:pic>
      <xdr:nvPicPr>
        <xdr:cNvPr descr=" 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7</xdr:row>
      <xdr:rowOff>0</xdr:rowOff>
    </xdr:from>
    <xdr:ext cx="6743700" cy="28575"/>
    <xdr:grpSp>
      <xdr:nvGrpSpPr>
        <xdr:cNvPr id="2" name="Shape 2"/>
        <xdr:cNvGrpSpPr/>
      </xdr:nvGrpSpPr>
      <xdr:grpSpPr>
        <a:xfrm>
          <a:off x="1974150" y="3765713"/>
          <a:ext cx="6743700" cy="28575"/>
          <a:chOff x="1974150" y="3765713"/>
          <a:chExt cx="6743700" cy="28575"/>
        </a:xfrm>
      </xdr:grpSpPr>
      <xdr:grpSp>
        <xdr:nvGrpSpPr>
          <xdr:cNvPr id="16" name="Shape 16"/>
          <xdr:cNvGrpSpPr/>
        </xdr:nvGrpSpPr>
        <xdr:grpSpPr>
          <a:xfrm>
            <a:off x="1974150" y="3765713"/>
            <a:ext cx="6743700" cy="28575"/>
            <a:chOff x="2107500" y="3760950"/>
            <a:chExt cx="6477000" cy="38100"/>
          </a:xfrm>
        </xdr:grpSpPr>
        <xdr:sp>
          <xdr:nvSpPr>
            <xdr:cNvPr id="4" name="Shape 4"/>
            <xdr:cNvSpPr/>
          </xdr:nvSpPr>
          <xdr:spPr>
            <a:xfrm>
              <a:off x="2107500" y="3760950"/>
              <a:ext cx="647700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2107500" y="3760950"/>
              <a:ext cx="6477000" cy="38100"/>
              <a:chOff x="2107500" y="3760950"/>
              <a:chExt cx="6477000" cy="38100"/>
            </a:xfrm>
          </xdr:grpSpPr>
          <xdr:sp>
            <xdr:nvSpPr>
              <xdr:cNvPr id="18" name="Shape 18"/>
              <xdr:cNvSpPr/>
            </xdr:nvSpPr>
            <xdr:spPr>
              <a:xfrm>
                <a:off x="2107500" y="3760950"/>
                <a:ext cx="647700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19" name="Shape 19"/>
              <xdr:cNvGrpSpPr/>
            </xdr:nvGrpSpPr>
            <xdr:grpSpPr>
              <a:xfrm>
                <a:off x="2107500" y="3760950"/>
                <a:ext cx="6477000" cy="38100"/>
                <a:chOff x="2107500" y="3765713"/>
                <a:chExt cx="6477000" cy="28575"/>
              </a:xfrm>
            </xdr:grpSpPr>
            <xdr:sp>
              <xdr:nvSpPr>
                <xdr:cNvPr id="20" name="Shape 20"/>
                <xdr:cNvSpPr/>
              </xdr:nvSpPr>
              <xdr:spPr>
                <a:xfrm>
                  <a:off x="2107500" y="3765713"/>
                  <a:ext cx="6477000" cy="285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400"/>
                </a:p>
              </xdr:txBody>
            </xdr:sp>
            <xdr:cxnSp>
              <xdr:nvCxnSpPr>
                <xdr:cNvPr id="21" name="Shape 21"/>
                <xdr:cNvCxnSpPr/>
              </xdr:nvCxnSpPr>
              <xdr:spPr>
                <a:xfrm flipH="1" rot="10800000">
                  <a:off x="2107500" y="3765713"/>
                  <a:ext cx="6477000" cy="28575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"/>
                  <a:headEnd len="sm" w="sm" type="none"/>
                  <a:tailEnd len="sm" w="sm" type="none"/>
                </a:ln>
              </xdr:spPr>
            </xdr:cxnSp>
          </xdr:grpSp>
        </xdr:grpSp>
      </xdr:grpSp>
    </xdr:grpSp>
    <xdr:clientData fLocksWithSheet="0"/>
  </xdr:oneCellAnchor>
  <xdr:oneCellAnchor>
    <xdr:from>
      <xdr:col>1</xdr:col>
      <xdr:colOff>66675</xdr:colOff>
      <xdr:row>2</xdr:row>
      <xdr:rowOff>9525</xdr:rowOff>
    </xdr:from>
    <xdr:ext cx="428625" cy="447675"/>
    <xdr:pic>
      <xdr:nvPicPr>
        <xdr:cNvPr descr=" 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8</xdr:row>
      <xdr:rowOff>0</xdr:rowOff>
    </xdr:from>
    <xdr:ext cx="8162925" cy="28575"/>
    <xdr:grpSp>
      <xdr:nvGrpSpPr>
        <xdr:cNvPr id="2" name="Shape 2"/>
        <xdr:cNvGrpSpPr/>
      </xdr:nvGrpSpPr>
      <xdr:grpSpPr>
        <a:xfrm>
          <a:off x="1264538" y="3765713"/>
          <a:ext cx="8162925" cy="28575"/>
          <a:chOff x="1264538" y="3765713"/>
          <a:chExt cx="8162925" cy="28575"/>
        </a:xfrm>
      </xdr:grpSpPr>
      <xdr:grpSp>
        <xdr:nvGrpSpPr>
          <xdr:cNvPr id="22" name="Shape 22"/>
          <xdr:cNvGrpSpPr/>
        </xdr:nvGrpSpPr>
        <xdr:grpSpPr>
          <a:xfrm>
            <a:off x="1264538" y="3765713"/>
            <a:ext cx="8162925" cy="28575"/>
            <a:chOff x="1716975" y="3760950"/>
            <a:chExt cx="7258050" cy="38100"/>
          </a:xfrm>
        </xdr:grpSpPr>
        <xdr:sp>
          <xdr:nvSpPr>
            <xdr:cNvPr id="4" name="Shape 4"/>
            <xdr:cNvSpPr/>
          </xdr:nvSpPr>
          <xdr:spPr>
            <a:xfrm>
              <a:off x="1716975" y="3760950"/>
              <a:ext cx="7258050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23" name="Shape 23"/>
            <xdr:cNvGrpSpPr/>
          </xdr:nvGrpSpPr>
          <xdr:grpSpPr>
            <a:xfrm>
              <a:off x="1716975" y="3760950"/>
              <a:ext cx="7258050" cy="38100"/>
              <a:chOff x="1716975" y="3760950"/>
              <a:chExt cx="7258050" cy="38100"/>
            </a:xfrm>
          </xdr:grpSpPr>
          <xdr:sp>
            <xdr:nvSpPr>
              <xdr:cNvPr id="24" name="Shape 24"/>
              <xdr:cNvSpPr/>
            </xdr:nvSpPr>
            <xdr:spPr>
              <a:xfrm>
                <a:off x="1716975" y="3760950"/>
                <a:ext cx="7258050" cy="38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25" name="Shape 25"/>
              <xdr:cNvGrpSpPr/>
            </xdr:nvGrpSpPr>
            <xdr:grpSpPr>
              <a:xfrm>
                <a:off x="1716975" y="3760950"/>
                <a:ext cx="7258050" cy="38100"/>
                <a:chOff x="1716975" y="3770475"/>
                <a:chExt cx="7258050" cy="19050"/>
              </a:xfrm>
            </xdr:grpSpPr>
            <xdr:sp>
              <xdr:nvSpPr>
                <xdr:cNvPr id="26" name="Shape 26"/>
                <xdr:cNvSpPr/>
              </xdr:nvSpPr>
              <xdr:spPr>
                <a:xfrm>
                  <a:off x="1716975" y="3770475"/>
                  <a:ext cx="7258050" cy="190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400"/>
                </a:p>
              </xdr:txBody>
            </xdr:sp>
            <xdr:cxnSp>
              <xdr:nvCxnSpPr>
                <xdr:cNvPr id="27" name="Shape 27"/>
                <xdr:cNvCxnSpPr/>
              </xdr:nvCxnSpPr>
              <xdr:spPr>
                <a:xfrm flipH="1" rot="10800000">
                  <a:off x="1716975" y="3770475"/>
                  <a:ext cx="7258050" cy="19050"/>
                </a:xfrm>
                <a:prstGeom prst="straightConnector1">
                  <a:avLst/>
                </a:prstGeom>
                <a:noFill/>
                <a:ln cap="flat" cmpd="sng" w="9525">
                  <a:solidFill>
                    <a:srgbClr val="000000"/>
                  </a:solidFill>
                  <a:prstDash val="solid"/>
                  <a:miter lim="8000"/>
                  <a:headEnd len="sm" w="sm" type="none"/>
                  <a:tailEnd len="sm" w="sm" type="none"/>
                </a:ln>
              </xdr:spPr>
            </xdr:cxnSp>
          </xdr:grpSp>
        </xdr:grpSp>
      </xdr:grpSp>
    </xdr:grpSp>
    <xdr:clientData fLocksWithSheet="0"/>
  </xdr:oneCellAnchor>
  <xdr:oneCellAnchor>
    <xdr:from>
      <xdr:col>2</xdr:col>
      <xdr:colOff>76200</xdr:colOff>
      <xdr:row>3</xdr:row>
      <xdr:rowOff>19050</xdr:rowOff>
    </xdr:from>
    <xdr:ext cx="514350" cy="428625"/>
    <xdr:pic>
      <xdr:nvPicPr>
        <xdr:cNvPr descr=" 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7.5"/>
    <col customWidth="1" min="3" max="3" width="36.5"/>
    <col customWidth="1" min="4" max="4" width="4.63"/>
    <col customWidth="1" min="5" max="9" width="7.75"/>
    <col customWidth="1" min="10" max="10" width="16.75"/>
    <col customWidth="1" min="11" max="11" width="19.88"/>
    <col customWidth="1" min="12" max="12" width="15.75"/>
    <col customWidth="1" min="13" max="26" width="7.0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/>
      <c r="B2" s="3" t="s">
        <v>0</v>
      </c>
      <c r="C2" s="4"/>
      <c r="D2" s="5"/>
      <c r="E2" s="3" t="s">
        <v>1</v>
      </c>
      <c r="F2" s="6"/>
      <c r="G2" s="6"/>
      <c r="H2" s="6"/>
      <c r="I2" s="6"/>
      <c r="J2" s="4"/>
      <c r="K2" s="1"/>
      <c r="L2" s="7" t="s">
        <v>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1"/>
      <c r="B3" s="8"/>
      <c r="C3" s="9"/>
      <c r="D3" s="5"/>
      <c r="E3" s="10"/>
      <c r="F3" s="11"/>
      <c r="G3" s="11"/>
      <c r="H3" s="11"/>
      <c r="I3" s="11"/>
      <c r="J3" s="12"/>
      <c r="K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75" customHeight="1">
      <c r="A4" s="1"/>
      <c r="B4" s="13" t="s">
        <v>3</v>
      </c>
      <c r="C4" s="14" t="s">
        <v>4</v>
      </c>
      <c r="D4" s="1"/>
      <c r="E4" s="15" t="s">
        <v>5</v>
      </c>
      <c r="F4" s="16"/>
      <c r="G4" s="16"/>
      <c r="H4" s="16"/>
      <c r="I4" s="16"/>
      <c r="J4" s="17"/>
      <c r="K4" s="1"/>
      <c r="L4" s="2" t="s">
        <v>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1"/>
      <c r="B5" s="13" t="s">
        <v>6</v>
      </c>
      <c r="C5" s="18" t="s">
        <v>7</v>
      </c>
      <c r="D5" s="1"/>
      <c r="E5" s="19" t="s">
        <v>8</v>
      </c>
      <c r="F5" s="19"/>
      <c r="G5" s="19"/>
      <c r="H5" s="19"/>
      <c r="I5" s="19"/>
      <c r="J5" s="19"/>
      <c r="K5" s="1"/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"/>
      <c r="B6" s="13" t="s">
        <v>9</v>
      </c>
      <c r="C6" s="21">
        <v>7.7379438E7</v>
      </c>
      <c r="D6" s="1"/>
      <c r="E6" s="19" t="s">
        <v>10</v>
      </c>
      <c r="F6" s="19"/>
      <c r="G6" s="19"/>
      <c r="H6" s="19"/>
      <c r="I6" s="19"/>
      <c r="J6" s="19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1"/>
      <c r="B7" s="13" t="s">
        <v>11</v>
      </c>
      <c r="C7" s="14" t="s">
        <v>12</v>
      </c>
      <c r="D7" s="1"/>
      <c r="E7" s="19" t="s">
        <v>13</v>
      </c>
      <c r="F7" s="19"/>
      <c r="G7" s="19"/>
      <c r="H7" s="19"/>
      <c r="I7" s="19"/>
      <c r="J7" s="19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1"/>
      <c r="B8" s="13" t="s">
        <v>14</v>
      </c>
      <c r="C8" s="21">
        <v>2566.0</v>
      </c>
      <c r="D8" s="1"/>
      <c r="E8" s="19" t="s">
        <v>15</v>
      </c>
      <c r="F8" s="19"/>
      <c r="G8" s="19"/>
      <c r="H8" s="19"/>
      <c r="I8" s="19"/>
      <c r="J8" s="19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"/>
      <c r="B9" s="13" t="s">
        <v>16</v>
      </c>
      <c r="C9" s="22">
        <v>2567.0</v>
      </c>
      <c r="D9" s="1"/>
      <c r="E9" s="23"/>
      <c r="F9" s="16"/>
      <c r="G9" s="16"/>
      <c r="H9" s="16"/>
      <c r="I9" s="16"/>
      <c r="J9" s="17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1"/>
      <c r="B10" s="13" t="s">
        <v>17</v>
      </c>
      <c r="C10" s="14" t="s">
        <v>18</v>
      </c>
      <c r="D10" s="1"/>
      <c r="E10" s="23"/>
      <c r="F10" s="16"/>
      <c r="G10" s="16"/>
      <c r="H10" s="16"/>
      <c r="I10" s="16"/>
      <c r="J10" s="17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1"/>
      <c r="B11" s="24" t="s">
        <v>19</v>
      </c>
      <c r="C11" s="14" t="s">
        <v>20</v>
      </c>
      <c r="D11" s="1"/>
      <c r="E11" s="25"/>
      <c r="F11" s="25"/>
      <c r="G11" s="25"/>
      <c r="H11" s="25"/>
      <c r="I11" s="25"/>
      <c r="J11" s="25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1"/>
      <c r="B12" s="13" t="s">
        <v>21</v>
      </c>
      <c r="C12" s="26" t="s">
        <v>22</v>
      </c>
      <c r="D12" s="1"/>
      <c r="E12" s="27"/>
      <c r="F12" s="16"/>
      <c r="G12" s="16"/>
      <c r="H12" s="16"/>
      <c r="I12" s="16"/>
      <c r="J12" s="17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1"/>
      <c r="B13" s="13" t="s">
        <v>23</v>
      </c>
      <c r="C13" s="28" t="s">
        <v>24</v>
      </c>
      <c r="D13" s="1"/>
      <c r="E13" s="27"/>
      <c r="F13" s="16"/>
      <c r="G13" s="16"/>
      <c r="H13" s="16"/>
      <c r="I13" s="16"/>
      <c r="J13" s="17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1"/>
      <c r="B14" s="13" t="s">
        <v>25</v>
      </c>
      <c r="C14" s="28" t="s">
        <v>26</v>
      </c>
      <c r="D14" s="1"/>
      <c r="E14" s="29" t="s">
        <v>2</v>
      </c>
      <c r="F14" s="16"/>
      <c r="G14" s="16"/>
      <c r="H14" s="16"/>
      <c r="I14" s="16"/>
      <c r="J14" s="17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1"/>
      <c r="B15" s="13" t="s">
        <v>27</v>
      </c>
      <c r="C15" s="30" t="s">
        <v>20</v>
      </c>
      <c r="D15" s="1"/>
      <c r="E15" s="31"/>
      <c r="F15" s="16"/>
      <c r="G15" s="16"/>
      <c r="H15" s="16"/>
      <c r="I15" s="16"/>
      <c r="J15" s="17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1"/>
      <c r="B16" s="1"/>
      <c r="C16" s="1"/>
      <c r="D16" s="1"/>
      <c r="E16" s="29"/>
      <c r="F16" s="16"/>
      <c r="G16" s="16"/>
      <c r="H16" s="16"/>
      <c r="I16" s="16"/>
      <c r="J16" s="17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hidden="1" customHeight="1">
      <c r="A18" s="1"/>
      <c r="B18" s="2"/>
      <c r="C18" s="2"/>
      <c r="D18" s="1"/>
      <c r="E18" s="2"/>
      <c r="F18" s="2"/>
      <c r="G18" s="2"/>
      <c r="H18" s="2"/>
      <c r="I18" s="2"/>
      <c r="J18" s="2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hidden="1" customHeight="1">
      <c r="A19" s="1"/>
      <c r="B19" s="2"/>
      <c r="C19" s="2"/>
      <c r="D19" s="1"/>
      <c r="E19" s="2"/>
      <c r="F19" s="2"/>
      <c r="G19" s="2"/>
      <c r="H19" s="2"/>
      <c r="I19" s="2"/>
      <c r="J19" s="2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hidden="1" customHeight="1">
      <c r="A20" s="1"/>
      <c r="B20" s="2"/>
      <c r="C20" s="2"/>
      <c r="D20" s="1"/>
      <c r="E20" s="2"/>
      <c r="F20" s="2"/>
      <c r="G20" s="2"/>
      <c r="H20" s="2"/>
      <c r="I20" s="2"/>
      <c r="J20" s="2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hidden="1" customHeight="1">
      <c r="A21" s="1"/>
      <c r="B21" s="2"/>
      <c r="C21" s="2"/>
      <c r="D21" s="1"/>
      <c r="E21" s="2"/>
      <c r="F21" s="2"/>
      <c r="G21" s="2"/>
      <c r="H21" s="2"/>
      <c r="I21" s="2"/>
      <c r="J21" s="2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hidden="1" customHeight="1">
      <c r="A22" s="1"/>
      <c r="B22" s="2"/>
      <c r="C22" s="2"/>
      <c r="D22" s="1"/>
      <c r="E22" s="2"/>
      <c r="F22" s="2"/>
      <c r="G22" s="2"/>
      <c r="H22" s="2"/>
      <c r="I22" s="2"/>
      <c r="J22" s="2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hidden="1" customHeight="1">
      <c r="A23" s="1"/>
      <c r="B23" s="2"/>
      <c r="C23" s="2"/>
      <c r="D23" s="1"/>
      <c r="E23" s="2"/>
      <c r="F23" s="2"/>
      <c r="G23" s="2"/>
      <c r="H23" s="2"/>
      <c r="I23" s="2"/>
      <c r="J23" s="2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1"/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0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24.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24.0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24.0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24.0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24.0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24.0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24.0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24.0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24.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24.0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24.0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24.0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24.0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24.0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24.0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24.0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24.0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24.0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24.0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24.0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24.0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24.0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24.0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24.0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24.0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24.0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24.0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24.0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24.0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24.0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24.0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24.0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24.0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24.0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24.0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24.0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24.0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24.0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24.0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24.0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24.0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24.0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24.0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24.0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24.0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24.0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24.0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24.0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24.0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24.0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24.0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24.0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24.0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24.0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24.0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24.0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24.0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24.0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24.0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24.0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24.0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24.0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24.0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24.0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24.0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24.0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24.0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24.0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24.0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24.0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24.0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24.0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24.0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24.0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24.0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24.0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24.0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24.0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24.0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24.0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24.0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24.0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24.0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24.0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24.0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24.0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24.0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24.0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24.0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24.0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24.0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24.0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24.0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24.0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24.0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24.0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24.0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24.0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24.0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24.0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24.0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24.0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24.0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24.0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24.0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24.0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24.0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24.0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24.0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24.0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24.0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24.0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24.0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24.0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24.0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24.0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24.0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24.0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24.0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24.0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24.0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24.0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24.0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24.0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24.0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24.0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24.0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24.0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24.0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24.0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24.0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24.0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24.0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24.0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24.0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24.0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24.0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24.0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24.0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24.0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24.0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24.0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24.0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24.0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24.0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24.0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24.0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24.0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24.0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24.0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24.0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24.0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24.0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24.0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24.0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24.0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24.0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24.0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24.0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24.0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24.0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24.0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24.0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24.0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24.0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24.0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24.0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24.0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24.0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24.0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24.0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24.0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24.0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24.0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24.0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24.0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24.0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24.0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24.0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24.0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24.0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24.0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24.0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24.0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24.0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24.0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24.0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24.0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24.0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24.0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24.0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24.0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24.0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24.0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24.0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24.0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24.0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24.0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E13:J13"/>
    <mergeCell ref="E14:J14"/>
    <mergeCell ref="E15:J15"/>
    <mergeCell ref="E16:J16"/>
    <mergeCell ref="B2:C3"/>
    <mergeCell ref="E2:J3"/>
    <mergeCell ref="L2:L3"/>
    <mergeCell ref="E4:J4"/>
    <mergeCell ref="E9:J9"/>
    <mergeCell ref="E10:J10"/>
    <mergeCell ref="E12:J12"/>
  </mergeCells>
  <printOptions/>
  <pageMargins bottom="0.75" footer="0.0" header="0.0" left="0.7" right="0.7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/>
  </sheetPr>
  <sheetViews>
    <sheetView workbookViewId="0"/>
  </sheetViews>
  <sheetFormatPr customHeight="1" defaultColWidth="12.63" defaultRowHeight="15.0"/>
  <cols>
    <col customWidth="1" min="1" max="34" width="2.13"/>
    <col customWidth="1" min="35" max="35" width="2.0"/>
    <col customWidth="1" min="36" max="36" width="1.38"/>
    <col customWidth="1" min="37" max="68" width="2.13"/>
    <col customWidth="1" hidden="1" min="69" max="70" width="2.38"/>
    <col customWidth="1" min="71" max="71" width="10.5"/>
  </cols>
  <sheetData>
    <row r="1" ht="20.25" customHeight="1">
      <c r="A1" s="305" t="s">
        <v>223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4"/>
      <c r="AI1" s="33"/>
      <c r="AJ1" s="33"/>
      <c r="AK1" s="305" t="s">
        <v>224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4"/>
      <c r="BS1" s="33"/>
    </row>
    <row r="2" ht="20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33"/>
      <c r="AJ2" s="33"/>
      <c r="AK2" s="10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2"/>
      <c r="BS2" s="33"/>
    </row>
    <row r="3" ht="20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33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57"/>
      <c r="BR3" s="57"/>
      <c r="BS3" s="33"/>
    </row>
    <row r="4" ht="30.0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3"/>
      <c r="AJ4" s="287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3"/>
    </row>
    <row r="5" ht="20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33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33"/>
    </row>
    <row r="6" ht="20.2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33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33"/>
    </row>
    <row r="7" ht="9.0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33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33"/>
    </row>
    <row r="8" ht="19.5" customHeight="1">
      <c r="A8" s="301" t="str">
        <f>"คำสั่ง โรงเรียน"&amp;'หน้าหลัก'!C4</f>
        <v>คำสั่ง โรงเรียนวัดกาญจนาราม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33"/>
      <c r="AJ8" s="287"/>
      <c r="AK8" s="301" t="str">
        <f>"คำสั่ง โรงเรียน"&amp;'หน้าหลัก'!C4</f>
        <v>คำสั่ง โรงเรียนวัดกาญจนาราม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7"/>
      <c r="BS8" s="33"/>
    </row>
    <row r="9" ht="19.5" customHeight="1">
      <c r="A9" s="301" t="str">
        <f>"ที่  "&amp;'รายการจัดซื้อจัดจ้าง'!AD55</f>
        <v>ที่         /2566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33"/>
      <c r="AJ9" s="287"/>
      <c r="AK9" s="301" t="str">
        <f>"ที่  "&amp;'รายการจัดซื้อจัดจ้าง'!AD46</f>
        <v>ที่        /2566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  <c r="BS9" s="33"/>
    </row>
    <row r="10" ht="20.25" customHeight="1">
      <c r="A10" s="307" t="str">
        <f>"เรื่อง แต่งตั้งคณะกรรมการตรวจรับพัสดุ "</f>
        <v>เรื่อง แต่งตั้งคณะกรรมการตรวจรับพัสดุ 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33"/>
      <c r="AJ10" s="287"/>
      <c r="AK10" s="307" t="s">
        <v>225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7"/>
      <c r="BS10" s="33"/>
    </row>
    <row r="11" ht="10.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33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33"/>
    </row>
    <row r="12" ht="87.0" customHeight="1">
      <c r="A12" s="308" t="str">
        <f>"            ด้วย โรงเรียน"&amp;'หน้าหลัก'!C4&amp;" มีความประสงค์จะขอ"&amp;'รายการจัดซื้อจัดจ้าง'!J4&amp;'รายการจัดซื้อจัดจ้าง'!O4&amp;" ปีงบประมาณ "&amp;'หน้าหลัก'!C9&amp;" ตามโครงการ "&amp;'รายการจัดซื้อจัดจ้าง'!C5&amp;" กลุ่มสาระ/ฝ่าย/งาน "&amp;'รายการจัดซื้อจัดจ้าง'!P6&amp;"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คณะกรรมการตรวจรับพัสดุ สำหรับการ"&amp;'รายการจัดซื้อจัดจ้าง'!J4&amp;'รายการจัดซื้อจัดจ้าง'!O4</f>
        <v>            ด้วย โรงเรียนวัดกาญจนาราม มีความประสงค์จะขอจ้าง ปีงบประมาณ 2567 ตามโครงการ  กลุ่มสาระ/ฝ่าย/งาน งานบริหารทั่วไป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คณะกรรมการตรวจรับพัสดุ สำหรับการจ้าง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33"/>
      <c r="AJ12" s="309"/>
      <c r="AK12" s="308" t="str">
        <f>"            ด้วย โรงเรียน"&amp;'หน้าหลัก'!C4&amp;" มีความประสงค์จะขอ"&amp;'รายการจัดซื้อจัดจ้าง'!J4&amp;'รายการจัดซื้อจัดจ้าง'!O4&amp;" ปีงบประมาณ "&amp;'หน้าหลัก'!C9&amp;" ตามโครงการ "&amp;'รายการจัดซื้อจัดจ้าง'!C5&amp;" "&amp;'รายการจัดซื้อจัดจ้าง'!P6&amp;"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คณะกรรมการกำหนดราคากลาง สำหรับการ"&amp;'รายการจัดซื้อจัดจ้าง'!J4&amp;'รายการจัดซื้อจัดจ้าง'!O4</f>
        <v>            ด้วย โรงเรียนวัดกาญจนาราม มีความประสงค์จะขอจ้าง ปีงบประมาณ 2567 ตามโครงการ  งานบริหารทั่วไป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คณะกรรมการกำหนดราคากลาง สำหรับการจ้าง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7"/>
      <c r="BS12" s="33"/>
    </row>
    <row r="13" ht="4.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72"/>
      <c r="AJ13" s="288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33"/>
    </row>
    <row r="14" ht="31.5" customHeight="1">
      <c r="A14" s="287"/>
      <c r="B14" s="287"/>
      <c r="C14" s="287"/>
      <c r="D14" s="287"/>
      <c r="E14" s="310"/>
      <c r="F14" s="17"/>
      <c r="G14" s="311" t="str">
        <f>'รายการจัดซื้อจัดจ้าง'!AD52</f>
        <v>นางเพขรรัตน์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311" t="str">
        <f>'รายการจัดซื้อจัดจ้าง'!AE52</f>
        <v>รองผู้อำนวยการโรงเรียน</v>
      </c>
      <c r="T14" s="16"/>
      <c r="U14" s="16"/>
      <c r="V14" s="16"/>
      <c r="W14" s="16"/>
      <c r="X14" s="16"/>
      <c r="Y14" s="16"/>
      <c r="Z14" s="17"/>
      <c r="AA14" s="311" t="str">
        <f>'รายการจัดซื้อจัดจ้าง'!AC52</f>
        <v>ประธานกรรมการ</v>
      </c>
      <c r="AB14" s="16"/>
      <c r="AC14" s="16"/>
      <c r="AD14" s="16"/>
      <c r="AE14" s="16"/>
      <c r="AF14" s="16"/>
      <c r="AG14" s="16"/>
      <c r="AH14" s="17"/>
      <c r="AI14" s="33"/>
      <c r="AJ14" s="288"/>
      <c r="AK14" s="287"/>
      <c r="AL14" s="287"/>
      <c r="AM14" s="287"/>
      <c r="AN14" s="287"/>
      <c r="AO14" s="310"/>
      <c r="AP14" s="17"/>
      <c r="AQ14" s="311" t="str">
        <f>'รายการจัดซื้อจัดจ้าง'!AD43</f>
        <v>นางสาวกฤษฎาพร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  <c r="BC14" s="311" t="str">
        <f>'รายการจัดซื้อจัดจ้าง'!AE43</f>
        <v>ครู</v>
      </c>
      <c r="BD14" s="16"/>
      <c r="BE14" s="16"/>
      <c r="BF14" s="16"/>
      <c r="BG14" s="16"/>
      <c r="BH14" s="16"/>
      <c r="BI14" s="16"/>
      <c r="BJ14" s="17"/>
      <c r="BK14" s="311" t="str">
        <f>'รายการจัดซื้อจัดจ้าง'!AC43</f>
        <v>ประธานกรรมการ</v>
      </c>
      <c r="BL14" s="16"/>
      <c r="BM14" s="16"/>
      <c r="BN14" s="16"/>
      <c r="BO14" s="16"/>
      <c r="BP14" s="16"/>
      <c r="BQ14" s="16"/>
      <c r="BR14" s="17"/>
      <c r="BS14" s="33"/>
    </row>
    <row r="15" ht="30.0" customHeight="1">
      <c r="A15" s="287"/>
      <c r="B15" s="287"/>
      <c r="C15" s="287"/>
      <c r="D15" s="312"/>
      <c r="E15" s="310"/>
      <c r="F15" s="17"/>
      <c r="G15" s="31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311"/>
      <c r="T15" s="16"/>
      <c r="U15" s="16"/>
      <c r="V15" s="16"/>
      <c r="W15" s="16"/>
      <c r="X15" s="16"/>
      <c r="Y15" s="16"/>
      <c r="Z15" s="17"/>
      <c r="AA15" s="311"/>
      <c r="AB15" s="16"/>
      <c r="AC15" s="16"/>
      <c r="AD15" s="16"/>
      <c r="AE15" s="16"/>
      <c r="AF15" s="16"/>
      <c r="AG15" s="16"/>
      <c r="AH15" s="17"/>
      <c r="AI15" s="272"/>
      <c r="AJ15" s="309"/>
      <c r="AK15" s="287"/>
      <c r="AL15" s="287"/>
      <c r="AM15" s="287"/>
      <c r="AN15" s="312"/>
      <c r="AO15" s="310" t="s">
        <v>226</v>
      </c>
      <c r="AP15" s="17"/>
      <c r="AQ15" s="313" t="str">
        <f>IF(รายการจัดซื้อจัดจ้าง!#REF!="","",รายการจัดซื้อจัดจ้าง!#REF!)</f>
        <v>#ERROR!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311" t="str">
        <f>IF(รายการจัดซื้อจัดจ้าง!#REF!="","",รายการจัดซื้อจัดจ้าง!#REF!)</f>
        <v>#ERROR!</v>
      </c>
      <c r="BD15" s="16"/>
      <c r="BE15" s="16"/>
      <c r="BF15" s="16"/>
      <c r="BG15" s="16"/>
      <c r="BH15" s="16"/>
      <c r="BI15" s="16"/>
      <c r="BJ15" s="17"/>
      <c r="BK15" s="311" t="str">
        <f>IF(รายการจัดซื้อจัดจ้าง!#REF!="","",รายการจัดซื้อจัดจ้าง!#REF!)</f>
        <v>#ERROR!</v>
      </c>
      <c r="BL15" s="16"/>
      <c r="BM15" s="16"/>
      <c r="BN15" s="16"/>
      <c r="BO15" s="16"/>
      <c r="BP15" s="16"/>
      <c r="BQ15" s="16"/>
      <c r="BR15" s="17"/>
      <c r="BS15" s="33"/>
    </row>
    <row r="16" ht="18.0" customHeight="1">
      <c r="A16" s="287"/>
      <c r="B16" s="287"/>
      <c r="C16" s="287"/>
      <c r="D16" s="287"/>
      <c r="E16" s="310"/>
      <c r="F16" s="17"/>
      <c r="G16" s="311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311"/>
      <c r="T16" s="16"/>
      <c r="U16" s="16"/>
      <c r="V16" s="16"/>
      <c r="W16" s="16"/>
      <c r="X16" s="16"/>
      <c r="Y16" s="16"/>
      <c r="Z16" s="17"/>
      <c r="AA16" s="311"/>
      <c r="AB16" s="16"/>
      <c r="AC16" s="16"/>
      <c r="AD16" s="16"/>
      <c r="AE16" s="16"/>
      <c r="AF16" s="16"/>
      <c r="AG16" s="16"/>
      <c r="AH16" s="17"/>
      <c r="AI16" s="272"/>
      <c r="AJ16" s="287"/>
      <c r="AK16" s="287"/>
      <c r="AL16" s="287"/>
      <c r="AM16" s="287"/>
      <c r="AN16" s="287"/>
      <c r="AO16" s="310" t="s">
        <v>227</v>
      </c>
      <c r="AP16" s="17"/>
      <c r="AQ16" s="313" t="str">
        <f>IF(รายการจัดซื้อจัดจ้าง!#REF!="","",รายการจัดซื้อจัดจ้าง!#REF!)</f>
        <v>#ERROR!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311" t="str">
        <f>IF(รายการจัดซื้อจัดจ้าง!#REF!="","",รายการจัดซื้อจัดจ้าง!#REF!)</f>
        <v>#ERROR!</v>
      </c>
      <c r="BD16" s="16"/>
      <c r="BE16" s="16"/>
      <c r="BF16" s="16"/>
      <c r="BG16" s="16"/>
      <c r="BH16" s="16"/>
      <c r="BI16" s="16"/>
      <c r="BJ16" s="17"/>
      <c r="BK16" s="311" t="str">
        <f>IF(รายการจัดซื้อจัดจ้าง!#REF!="","",รายการจัดซื้อจัดจ้าง!#REF!)</f>
        <v>#ERROR!</v>
      </c>
      <c r="BL16" s="16"/>
      <c r="BM16" s="16"/>
      <c r="BN16" s="16"/>
      <c r="BO16" s="16"/>
      <c r="BP16" s="16"/>
      <c r="BQ16" s="16"/>
      <c r="BR16" s="17"/>
      <c r="BS16" s="33"/>
    </row>
    <row r="17" ht="35.25" customHeight="1">
      <c r="A17" s="287"/>
      <c r="B17" s="287"/>
      <c r="C17" s="287"/>
      <c r="D17" s="287"/>
      <c r="E17" s="314"/>
      <c r="F17" s="314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272"/>
      <c r="AJ17" s="287"/>
      <c r="AK17" s="287"/>
      <c r="AL17" s="287"/>
      <c r="AM17" s="287"/>
      <c r="AN17" s="287"/>
      <c r="AO17" s="314"/>
      <c r="AP17" s="314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3"/>
    </row>
    <row r="18" ht="35.25" customHeight="1">
      <c r="A18" s="287"/>
      <c r="B18" s="287"/>
      <c r="C18" s="287"/>
      <c r="D18" s="306" t="s">
        <v>228</v>
      </c>
      <c r="E18" s="287"/>
      <c r="F18" s="287"/>
      <c r="G18" s="287" t="s">
        <v>229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33"/>
      <c r="AJ18" s="288"/>
      <c r="AK18" s="287"/>
      <c r="AL18" s="287"/>
      <c r="AM18" s="287"/>
      <c r="AN18" s="306" t="s">
        <v>228</v>
      </c>
      <c r="AO18" s="287"/>
      <c r="AP18" s="287"/>
      <c r="AQ18" s="287" t="s">
        <v>230</v>
      </c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33"/>
    </row>
    <row r="19" ht="17.25" customHeight="1">
      <c r="A19" s="287"/>
      <c r="B19" s="287"/>
      <c r="C19" s="287"/>
      <c r="D19" s="30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33"/>
      <c r="AJ19" s="288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33"/>
    </row>
    <row r="20" ht="62.25" customHeight="1">
      <c r="A20" s="308" t="s">
        <v>231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33"/>
      <c r="AJ20" s="295"/>
      <c r="AK20" s="308" t="s">
        <v>231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33"/>
    </row>
    <row r="21" ht="18.0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33"/>
      <c r="AJ21" s="295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33"/>
    </row>
    <row r="22" ht="18.0" customHeight="1">
      <c r="A22" s="287"/>
      <c r="B22" s="287"/>
      <c r="C22" s="287"/>
      <c r="D22" s="287"/>
      <c r="E22" s="287"/>
      <c r="F22" s="287"/>
      <c r="G22" s="287" t="str">
        <f>"สั่ง ณ "&amp;"วันที่ "&amp;'รายการจัดซื้อจัดจ้าง'!AG56</f>
        <v>สั่ง ณ วันที่ 3 เดือน พฤษภาคม พ.ศ.2566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33"/>
      <c r="AJ22" s="295"/>
      <c r="AK22" s="287"/>
      <c r="AL22" s="287"/>
      <c r="AM22" s="287"/>
      <c r="AN22" s="287"/>
      <c r="AO22" s="287"/>
      <c r="AP22" s="287"/>
      <c r="AQ22" s="287" t="str">
        <f>"สั่ง ณ "&amp;"วันที่ "&amp;'รายการจัดซื้อจัดจ้าง'!AG47</f>
        <v>สั่ง ณ วันที่ 3 เดือน พฤษภาคม พ.ศ.2566</v>
      </c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33"/>
    </row>
    <row r="23" ht="18.0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33"/>
      <c r="AJ23" s="295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33"/>
    </row>
    <row r="24" ht="18.0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33"/>
      <c r="AJ24" s="295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33"/>
    </row>
    <row r="25" ht="18.0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33"/>
      <c r="AJ25" s="295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33"/>
    </row>
    <row r="26" ht="18.0" customHeight="1">
      <c r="A26" s="287"/>
      <c r="B26" s="287"/>
      <c r="C26" s="287"/>
      <c r="D26" s="287"/>
      <c r="E26" s="287"/>
      <c r="F26" s="287"/>
      <c r="G26" s="303"/>
      <c r="H26" s="17"/>
      <c r="I26" s="287"/>
      <c r="J26" s="287"/>
      <c r="K26" s="287"/>
      <c r="L26" s="287"/>
      <c r="M26" s="287"/>
      <c r="N26" s="288"/>
      <c r="O26" s="301" t="str">
        <f>"( "&amp;'รายการจัดซื้อจัดจ้าง'!AD57&amp;" )"</f>
        <v>( นายไพโรจน์ กุลวงศ์ )</v>
      </c>
      <c r="P26" s="16"/>
      <c r="Q26" s="16"/>
      <c r="R26" s="16"/>
      <c r="S26" s="16"/>
      <c r="T26" s="16"/>
      <c r="U26" s="16"/>
      <c r="V26" s="16"/>
      <c r="W26" s="1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33"/>
      <c r="AJ26" s="295"/>
      <c r="AK26" s="287"/>
      <c r="AL26" s="287"/>
      <c r="AM26" s="287"/>
      <c r="AN26" s="287"/>
      <c r="AO26" s="287"/>
      <c r="AP26" s="287"/>
      <c r="AQ26" s="303"/>
      <c r="AR26" s="17"/>
      <c r="AS26" s="287"/>
      <c r="AT26" s="287"/>
      <c r="AU26" s="287"/>
      <c r="AV26" s="287"/>
      <c r="AW26" s="287"/>
      <c r="AX26" s="288"/>
      <c r="AY26" s="301" t="str">
        <f>"( "&amp;'รายการจัดซื้อจัดจ้าง'!AD48&amp;" )"</f>
        <v>( นายไพโรจน์ กุลวงศ์ )</v>
      </c>
      <c r="AZ26" s="16"/>
      <c r="BA26" s="16"/>
      <c r="BB26" s="16"/>
      <c r="BC26" s="16"/>
      <c r="BD26" s="16"/>
      <c r="BE26" s="16"/>
      <c r="BF26" s="16"/>
      <c r="BG26" s="1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33"/>
    </row>
    <row r="27" ht="18.0" customHeight="1">
      <c r="A27" s="287"/>
      <c r="B27" s="287"/>
      <c r="C27" s="287"/>
      <c r="D27" s="287"/>
      <c r="E27" s="287"/>
      <c r="F27" s="287"/>
      <c r="G27" s="303"/>
      <c r="H27" s="17"/>
      <c r="I27" s="287"/>
      <c r="J27" s="287"/>
      <c r="K27" s="287"/>
      <c r="L27" s="287"/>
      <c r="M27" s="303" t="str">
        <f>'รายการจัดซื้อจัดจ้าง'!AE57</f>
        <v>ผู้อำนวยการโรงเรียน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  <c r="Z27" s="287"/>
      <c r="AA27" s="287"/>
      <c r="AB27" s="287"/>
      <c r="AC27" s="287"/>
      <c r="AD27" s="287"/>
      <c r="AE27" s="287"/>
      <c r="AF27" s="287"/>
      <c r="AG27" s="287"/>
      <c r="AH27" s="287"/>
      <c r="AI27" s="33"/>
      <c r="AJ27" s="295"/>
      <c r="AK27" s="287"/>
      <c r="AL27" s="287"/>
      <c r="AM27" s="287"/>
      <c r="AN27" s="287"/>
      <c r="AO27" s="287"/>
      <c r="AP27" s="287"/>
      <c r="AQ27" s="303"/>
      <c r="AR27" s="17"/>
      <c r="AS27" s="287"/>
      <c r="AT27" s="287"/>
      <c r="AU27" s="287"/>
      <c r="AV27" s="287"/>
      <c r="AW27" s="303" t="str">
        <f>'รายการจัดซื้อจัดจ้าง'!AE48</f>
        <v>ผู้อำนวยการโรงเรียน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7"/>
      <c r="BJ27" s="287"/>
      <c r="BK27" s="287"/>
      <c r="BL27" s="287"/>
      <c r="BM27" s="287"/>
      <c r="BN27" s="287"/>
      <c r="BO27" s="287"/>
      <c r="BP27" s="287"/>
      <c r="BQ27" s="287"/>
      <c r="BR27" s="287"/>
      <c r="BS27" s="33"/>
    </row>
    <row r="28" ht="18.0" customHeight="1">
      <c r="A28" s="287"/>
      <c r="B28" s="287"/>
      <c r="C28" s="287"/>
      <c r="D28" s="287"/>
      <c r="E28" s="287"/>
      <c r="F28" s="287"/>
      <c r="G28" s="304"/>
      <c r="H28" s="304"/>
      <c r="I28" s="287"/>
      <c r="J28" s="287"/>
      <c r="K28" s="287"/>
      <c r="L28" s="288"/>
      <c r="M28" s="303" t="str">
        <f>"วันที่ "&amp;'รายการจัดซื้อจัดจ้าง'!AG56</f>
        <v>วันที่ 3 เดือน พฤษภาคม พ.ศ.2566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  <c r="Z28" s="287"/>
      <c r="AA28" s="287"/>
      <c r="AB28" s="287"/>
      <c r="AC28" s="287"/>
      <c r="AD28" s="287"/>
      <c r="AE28" s="287"/>
      <c r="AF28" s="287"/>
      <c r="AG28" s="287"/>
      <c r="AH28" s="287"/>
      <c r="AI28" s="33"/>
      <c r="AJ28" s="287"/>
      <c r="AK28" s="287"/>
      <c r="AL28" s="287"/>
      <c r="AM28" s="287"/>
      <c r="AN28" s="287"/>
      <c r="AO28" s="287"/>
      <c r="AP28" s="287"/>
      <c r="AQ28" s="304"/>
      <c r="AR28" s="304"/>
      <c r="AS28" s="287"/>
      <c r="AT28" s="287"/>
      <c r="AU28" s="287"/>
      <c r="AV28" s="288"/>
      <c r="AW28" s="303" t="str">
        <f>"วันที่ "&amp;'รายการจัดซื้อจัดจ้าง'!AG47</f>
        <v>วันที่ 3 เดือน พฤษภาคม พ.ศ.2566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7"/>
      <c r="BJ28" s="287"/>
      <c r="BK28" s="287"/>
      <c r="BL28" s="287"/>
      <c r="BM28" s="287"/>
      <c r="BN28" s="287"/>
      <c r="BO28" s="287"/>
      <c r="BP28" s="287"/>
      <c r="BQ28" s="287"/>
      <c r="BR28" s="287"/>
      <c r="BS28" s="33"/>
    </row>
    <row r="29" ht="18.0" customHeight="1">
      <c r="A29" s="287"/>
      <c r="B29" s="287"/>
      <c r="C29" s="287"/>
      <c r="D29" s="287"/>
      <c r="E29" s="287"/>
      <c r="F29" s="287"/>
      <c r="G29" s="287"/>
      <c r="H29" s="287"/>
      <c r="I29" s="287"/>
      <c r="J29" s="312"/>
      <c r="K29" s="312"/>
      <c r="L29" s="312"/>
      <c r="M29" s="312"/>
      <c r="N29" s="312"/>
      <c r="O29" s="312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74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312"/>
      <c r="AU29" s="312"/>
      <c r="AV29" s="312"/>
      <c r="AW29" s="312"/>
      <c r="AX29" s="312"/>
      <c r="AY29" s="312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33"/>
    </row>
    <row r="30" ht="18.0" customHeight="1">
      <c r="A30" s="287"/>
      <c r="B30" s="295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95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33"/>
      <c r="AJ30" s="287"/>
      <c r="AK30" s="287"/>
      <c r="AL30" s="295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95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33"/>
    </row>
    <row r="31" ht="18.0" customHeight="1">
      <c r="A31" s="287"/>
      <c r="B31" s="287"/>
      <c r="C31" s="287"/>
      <c r="D31" s="288"/>
      <c r="E31" s="288"/>
      <c r="F31" s="288"/>
      <c r="G31" s="288"/>
      <c r="H31" s="288"/>
      <c r="I31" s="288"/>
      <c r="J31" s="288"/>
      <c r="K31" s="288"/>
      <c r="L31" s="288"/>
      <c r="M31" s="287"/>
      <c r="N31" s="287"/>
      <c r="O31" s="287"/>
      <c r="P31" s="287"/>
      <c r="Q31" s="287"/>
      <c r="R31" s="287"/>
      <c r="S31" s="287"/>
      <c r="T31" s="288"/>
      <c r="U31" s="288"/>
      <c r="V31" s="288"/>
      <c r="W31" s="288"/>
      <c r="X31" s="288"/>
      <c r="Y31" s="288"/>
      <c r="Z31" s="288"/>
      <c r="AA31" s="288"/>
      <c r="AB31" s="287"/>
      <c r="AC31" s="287"/>
      <c r="AD31" s="287"/>
      <c r="AE31" s="287"/>
      <c r="AF31" s="287"/>
      <c r="AG31" s="287"/>
      <c r="AH31" s="287"/>
      <c r="AI31" s="33"/>
      <c r="AJ31" s="287"/>
      <c r="AK31" s="287"/>
      <c r="AL31" s="287"/>
      <c r="AM31" s="287"/>
      <c r="AN31" s="288"/>
      <c r="AO31" s="288"/>
      <c r="AP31" s="288"/>
      <c r="AQ31" s="288"/>
      <c r="AR31" s="288"/>
      <c r="AS31" s="288"/>
      <c r="AT31" s="288"/>
      <c r="AU31" s="288"/>
      <c r="AV31" s="288"/>
      <c r="AW31" s="287"/>
      <c r="AX31" s="287"/>
      <c r="AY31" s="287"/>
      <c r="AZ31" s="287"/>
      <c r="BA31" s="287"/>
      <c r="BB31" s="287"/>
      <c r="BC31" s="287"/>
      <c r="BD31" s="288"/>
      <c r="BE31" s="288"/>
      <c r="BF31" s="288"/>
      <c r="BG31" s="288"/>
      <c r="BH31" s="288"/>
      <c r="BI31" s="288"/>
      <c r="BJ31" s="288"/>
      <c r="BK31" s="288"/>
      <c r="BL31" s="287"/>
      <c r="BM31" s="287"/>
      <c r="BN31" s="287"/>
      <c r="BO31" s="287"/>
      <c r="BP31" s="287"/>
      <c r="BQ31" s="287"/>
      <c r="BR31" s="287"/>
      <c r="BS31" s="33"/>
    </row>
    <row r="32" ht="18.0" customHeight="1">
      <c r="A32" s="288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8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33"/>
      <c r="AJ32" s="287"/>
      <c r="AK32" s="288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8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33"/>
    </row>
    <row r="33" ht="18.0" hidden="1" customHeight="1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33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33"/>
    </row>
    <row r="34" ht="18.0" hidden="1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33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33"/>
    </row>
    <row r="35" ht="18.0" hidden="1" customHeight="1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33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33"/>
    </row>
    <row r="36" ht="18.0" hidden="1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33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33"/>
    </row>
    <row r="37" ht="18.0" hidden="1" customHeight="1">
      <c r="A37" s="287"/>
      <c r="B37" s="287"/>
      <c r="C37" s="287"/>
      <c r="D37" s="287"/>
      <c r="E37" s="287"/>
      <c r="F37" s="287"/>
      <c r="G37" s="303"/>
      <c r="H37" s="17"/>
      <c r="I37" s="287"/>
      <c r="J37" s="287"/>
      <c r="K37" s="287"/>
      <c r="L37" s="287"/>
      <c r="M37" s="287"/>
      <c r="N37" s="288"/>
      <c r="O37" s="301"/>
      <c r="P37" s="16"/>
      <c r="Q37" s="16"/>
      <c r="R37" s="16"/>
      <c r="S37" s="16"/>
      <c r="T37" s="16"/>
      <c r="U37" s="16"/>
      <c r="V37" s="16"/>
      <c r="W37" s="1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33"/>
      <c r="AJ37" s="287"/>
      <c r="AK37" s="287"/>
      <c r="AL37" s="287"/>
      <c r="AM37" s="287"/>
      <c r="AN37" s="287"/>
      <c r="AO37" s="287"/>
      <c r="AP37" s="287"/>
      <c r="AQ37" s="303"/>
      <c r="AR37" s="17"/>
      <c r="AS37" s="287"/>
      <c r="AT37" s="287"/>
      <c r="AU37" s="287"/>
      <c r="AV37" s="287"/>
      <c r="AW37" s="287"/>
      <c r="AX37" s="288"/>
      <c r="AY37" s="301"/>
      <c r="AZ37" s="16"/>
      <c r="BA37" s="16"/>
      <c r="BB37" s="16"/>
      <c r="BC37" s="16"/>
      <c r="BD37" s="16"/>
      <c r="BE37" s="16"/>
      <c r="BF37" s="16"/>
      <c r="BG37" s="1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33"/>
    </row>
    <row r="38" ht="18.0" hidden="1" customHeight="1">
      <c r="A38" s="287"/>
      <c r="B38" s="287"/>
      <c r="C38" s="287"/>
      <c r="D38" s="287"/>
      <c r="E38" s="287"/>
      <c r="F38" s="287"/>
      <c r="G38" s="303"/>
      <c r="H38" s="17"/>
      <c r="I38" s="287"/>
      <c r="J38" s="287"/>
      <c r="K38" s="287"/>
      <c r="L38" s="287"/>
      <c r="M38" s="303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287"/>
      <c r="AA38" s="287"/>
      <c r="AB38" s="287"/>
      <c r="AC38" s="287"/>
      <c r="AD38" s="287"/>
      <c r="AE38" s="287"/>
      <c r="AF38" s="287"/>
      <c r="AG38" s="287"/>
      <c r="AH38" s="287"/>
      <c r="AI38" s="33"/>
      <c r="AJ38" s="287"/>
      <c r="AK38" s="287"/>
      <c r="AL38" s="287"/>
      <c r="AM38" s="287"/>
      <c r="AN38" s="287"/>
      <c r="AO38" s="287"/>
      <c r="AP38" s="287"/>
      <c r="AQ38" s="303"/>
      <c r="AR38" s="17"/>
      <c r="AS38" s="287"/>
      <c r="AT38" s="287"/>
      <c r="AU38" s="287"/>
      <c r="AV38" s="287"/>
      <c r="AW38" s="303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7"/>
      <c r="BJ38" s="287"/>
      <c r="BK38" s="287"/>
      <c r="BL38" s="287"/>
      <c r="BM38" s="287"/>
      <c r="BN38" s="287"/>
      <c r="BO38" s="287"/>
      <c r="BP38" s="287"/>
      <c r="BQ38" s="287"/>
      <c r="BR38" s="287"/>
      <c r="BS38" s="33"/>
    </row>
    <row r="39" ht="18.0" hidden="1" customHeight="1">
      <c r="A39" s="287"/>
      <c r="B39" s="287"/>
      <c r="C39" s="287"/>
      <c r="D39" s="287"/>
      <c r="E39" s="287"/>
      <c r="F39" s="287"/>
      <c r="G39" s="303"/>
      <c r="H39" s="17"/>
      <c r="I39" s="287"/>
      <c r="J39" s="287"/>
      <c r="K39" s="287"/>
      <c r="L39" s="288"/>
      <c r="M39" s="287"/>
      <c r="N39" s="303"/>
      <c r="O39" s="17"/>
      <c r="P39" s="287"/>
      <c r="Q39" s="287"/>
      <c r="R39" s="303"/>
      <c r="S39" s="16"/>
      <c r="T39" s="16"/>
      <c r="U39" s="16"/>
      <c r="V39" s="1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33"/>
      <c r="AJ39" s="287"/>
      <c r="AK39" s="287"/>
      <c r="AL39" s="287"/>
      <c r="AM39" s="287"/>
      <c r="AN39" s="287"/>
      <c r="AO39" s="287"/>
      <c r="AP39" s="287"/>
      <c r="AQ39" s="303"/>
      <c r="AR39" s="17"/>
      <c r="AS39" s="287"/>
      <c r="AT39" s="287"/>
      <c r="AU39" s="287"/>
      <c r="AV39" s="288"/>
      <c r="AW39" s="287"/>
      <c r="AX39" s="303"/>
      <c r="AY39" s="17"/>
      <c r="AZ39" s="287"/>
      <c r="BA39" s="287"/>
      <c r="BB39" s="303"/>
      <c r="BC39" s="16"/>
      <c r="BD39" s="16"/>
      <c r="BE39" s="16"/>
      <c r="BF39" s="1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33"/>
    </row>
    <row r="40" ht="6.0" hidden="1" customHeight="1">
      <c r="A40" s="287"/>
      <c r="B40" s="287"/>
      <c r="C40" s="287"/>
      <c r="D40" s="287"/>
      <c r="E40" s="287"/>
      <c r="F40" s="287"/>
      <c r="G40" s="304"/>
      <c r="H40" s="304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33"/>
      <c r="AJ40" s="287"/>
      <c r="AK40" s="287"/>
      <c r="AL40" s="287"/>
      <c r="AM40" s="287"/>
      <c r="AN40" s="287"/>
      <c r="AO40" s="287"/>
      <c r="AP40" s="287"/>
      <c r="AQ40" s="304"/>
      <c r="AR40" s="304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33"/>
    </row>
    <row r="41" ht="4.5" hidden="1" customHeight="1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33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33"/>
    </row>
    <row r="42" ht="20.25" hidden="1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33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33"/>
    </row>
    <row r="43" ht="9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57"/>
      <c r="BR43" s="57"/>
      <c r="BS43" s="33"/>
    </row>
    <row r="44" ht="20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</row>
    <row r="45" ht="20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</row>
    <row r="46" ht="20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</row>
    <row r="47" ht="20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</row>
    <row r="48" ht="20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</row>
    <row r="49" ht="20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</row>
    <row r="50" ht="20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</row>
    <row r="51" ht="20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</row>
    <row r="52" ht="20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</row>
    <row r="53" ht="20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</row>
    <row r="54" ht="20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</row>
    <row r="55" ht="20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</row>
    <row r="56" ht="20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</row>
    <row r="57" ht="20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</row>
    <row r="58" ht="20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</row>
    <row r="59" ht="20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</row>
    <row r="60" ht="20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</row>
    <row r="61" ht="20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</row>
    <row r="62" ht="20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</row>
    <row r="63" ht="20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</row>
    <row r="64" ht="20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</row>
    <row r="65" ht="20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</row>
    <row r="66" ht="20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</row>
    <row r="67" ht="20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ht="20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</row>
    <row r="69" ht="20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</row>
    <row r="70" ht="20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</row>
    <row r="71" ht="20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</row>
    <row r="72" ht="20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</row>
    <row r="73" ht="20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</row>
    <row r="74" ht="20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</row>
    <row r="75" ht="20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</row>
    <row r="76" ht="20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</row>
    <row r="77" ht="20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</row>
    <row r="78" ht="20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</row>
    <row r="79" ht="20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</row>
    <row r="80" ht="20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</row>
    <row r="81" ht="20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</row>
    <row r="82" ht="20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</row>
    <row r="83" ht="20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</row>
    <row r="84" ht="20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</row>
    <row r="85" ht="20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</row>
    <row r="86" ht="20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</row>
    <row r="87" ht="20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</row>
    <row r="88" ht="20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</row>
    <row r="89" ht="20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</row>
    <row r="90" ht="20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</row>
    <row r="91" ht="20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</row>
    <row r="92" ht="20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</row>
    <row r="93" ht="20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</row>
    <row r="94" ht="20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</row>
    <row r="95" ht="20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</row>
    <row r="96" ht="20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</row>
    <row r="97" ht="20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</row>
    <row r="98" ht="20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</row>
    <row r="99" ht="20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</row>
    <row r="100" ht="20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</row>
    <row r="101" ht="20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</row>
    <row r="102" ht="20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</row>
    <row r="103" ht="20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</row>
    <row r="104" ht="20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</row>
    <row r="105" ht="20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</row>
    <row r="106" ht="20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</row>
    <row r="107" ht="20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</row>
    <row r="108" ht="20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</row>
    <row r="109" ht="20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</row>
    <row r="110" ht="20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</row>
    <row r="111" ht="20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</row>
    <row r="112" ht="20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</row>
    <row r="113" ht="20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</row>
    <row r="114" ht="20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</row>
    <row r="115" ht="20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</row>
    <row r="116" ht="20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</row>
    <row r="117" ht="20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</row>
    <row r="118" ht="20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</row>
    <row r="119" ht="20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</row>
    <row r="120" ht="20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</row>
    <row r="121" ht="20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</row>
    <row r="122" ht="20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</row>
    <row r="123" ht="20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</row>
    <row r="124" ht="20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</row>
    <row r="125" ht="20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</row>
    <row r="126" ht="20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</row>
    <row r="127" ht="20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</row>
    <row r="128" ht="20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</row>
    <row r="129" ht="20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</row>
    <row r="130" ht="20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</row>
    <row r="131" ht="20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</row>
    <row r="132" ht="20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</row>
    <row r="133" ht="20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</row>
    <row r="134" ht="20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</row>
    <row r="135" ht="20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</row>
    <row r="136" ht="20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</row>
    <row r="137" ht="20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</row>
    <row r="138" ht="20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</row>
    <row r="139" ht="20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</row>
    <row r="140" ht="20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</row>
    <row r="141" ht="20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</row>
    <row r="142" ht="20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</row>
    <row r="143" ht="20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</row>
    <row r="144" ht="20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</row>
    <row r="145" ht="20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</row>
    <row r="146" ht="20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</row>
    <row r="147" ht="20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</row>
    <row r="148" ht="20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</row>
    <row r="149" ht="20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</row>
    <row r="150" ht="20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</row>
    <row r="151" ht="20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</row>
    <row r="152" ht="20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</row>
    <row r="153" ht="20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</row>
    <row r="154" ht="20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</row>
    <row r="155" ht="20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</row>
    <row r="156" ht="20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</row>
    <row r="157" ht="20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</row>
    <row r="158" ht="20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</row>
    <row r="159" ht="20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</row>
    <row r="160" ht="20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</row>
    <row r="161" ht="20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</row>
    <row r="162" ht="20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</row>
    <row r="163" ht="20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</row>
    <row r="164" ht="20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</row>
    <row r="165" ht="20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</row>
    <row r="166" ht="20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</row>
    <row r="167" ht="20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</row>
    <row r="168" ht="20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</row>
    <row r="169" ht="20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</row>
    <row r="170" ht="20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</row>
    <row r="171" ht="20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</row>
    <row r="172" ht="20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</row>
    <row r="173" ht="20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</row>
    <row r="174" ht="20.2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</row>
    <row r="175" ht="20.2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</row>
    <row r="176" ht="20.2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</row>
    <row r="177" ht="20.2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</row>
    <row r="178" ht="20.2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</row>
    <row r="179" ht="20.2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</row>
    <row r="180" ht="20.2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</row>
    <row r="181" ht="20.2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</row>
    <row r="182" ht="20.2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</row>
    <row r="183" ht="20.2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</row>
    <row r="184" ht="20.2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</row>
    <row r="185" ht="20.2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</row>
    <row r="186" ht="20.2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</row>
    <row r="187" ht="20.2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</row>
    <row r="188" ht="20.2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</row>
    <row r="189" ht="20.2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</row>
    <row r="190" ht="20.2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</row>
    <row r="191" ht="20.2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</row>
    <row r="192" ht="20.2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</row>
    <row r="193" ht="20.2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</row>
    <row r="194" ht="20.2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</row>
    <row r="195" ht="20.2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</row>
    <row r="196" ht="20.2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</row>
    <row r="197" ht="20.2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</row>
    <row r="198" ht="20.2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</row>
    <row r="199" ht="20.2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</row>
    <row r="200" ht="20.2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</row>
    <row r="201" ht="20.2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</row>
    <row r="202" ht="20.2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</row>
    <row r="203" ht="20.2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</row>
    <row r="204" ht="20.2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</row>
    <row r="205" ht="20.2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</row>
    <row r="206" ht="20.2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</row>
    <row r="207" ht="20.2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</row>
    <row r="208" ht="20.2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</row>
    <row r="209" ht="20.2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</row>
    <row r="210" ht="20.2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</row>
    <row r="211" ht="20.2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</row>
    <row r="212" ht="20.2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</row>
    <row r="213" ht="20.2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</row>
    <row r="214" ht="20.2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</row>
    <row r="215" ht="20.2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</row>
    <row r="216" ht="20.2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</row>
    <row r="217" ht="20.2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</row>
    <row r="218" ht="20.2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</row>
    <row r="219" ht="20.2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</row>
    <row r="220" ht="20.2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</row>
    <row r="221" ht="20.2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</row>
    <row r="222" ht="20.2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</row>
    <row r="223" ht="20.2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</row>
    <row r="224" ht="20.2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</row>
    <row r="225" ht="20.2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</row>
    <row r="226" ht="20.2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</row>
    <row r="227" ht="20.2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</row>
    <row r="228" ht="20.2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A20:AH20"/>
    <mergeCell ref="AK20:BR20"/>
    <mergeCell ref="G26:H26"/>
    <mergeCell ref="O26:W26"/>
    <mergeCell ref="AY26:BG26"/>
    <mergeCell ref="G27:H27"/>
    <mergeCell ref="AW27:BI27"/>
    <mergeCell ref="N39:O39"/>
    <mergeCell ref="R39:V39"/>
    <mergeCell ref="M27:Y27"/>
    <mergeCell ref="M28:Y28"/>
    <mergeCell ref="G37:H37"/>
    <mergeCell ref="O37:W37"/>
    <mergeCell ref="G38:H38"/>
    <mergeCell ref="M38:Y38"/>
    <mergeCell ref="G39:H39"/>
    <mergeCell ref="AQ39:AR39"/>
    <mergeCell ref="AX39:AY39"/>
    <mergeCell ref="BB39:BF39"/>
    <mergeCell ref="AQ26:AR26"/>
    <mergeCell ref="AQ27:AR27"/>
    <mergeCell ref="AW28:BI28"/>
    <mergeCell ref="AQ37:AR37"/>
    <mergeCell ref="AY37:BG37"/>
    <mergeCell ref="AQ38:AR38"/>
    <mergeCell ref="AW38:BI38"/>
    <mergeCell ref="A1:AH2"/>
    <mergeCell ref="AK1:BR2"/>
    <mergeCell ref="A8:AH8"/>
    <mergeCell ref="AK8:BR8"/>
    <mergeCell ref="A9:AH9"/>
    <mergeCell ref="AK9:BR9"/>
    <mergeCell ref="AK10:BR10"/>
    <mergeCell ref="AO14:AP14"/>
    <mergeCell ref="AQ14:BB14"/>
    <mergeCell ref="BC14:BJ14"/>
    <mergeCell ref="BK14:BR14"/>
    <mergeCell ref="A10:AH10"/>
    <mergeCell ref="A12:AH12"/>
    <mergeCell ref="AK12:BR12"/>
    <mergeCell ref="E14:F14"/>
    <mergeCell ref="G14:R14"/>
    <mergeCell ref="S14:Z14"/>
    <mergeCell ref="AA14:AH14"/>
    <mergeCell ref="G15:R15"/>
    <mergeCell ref="S15:Z15"/>
    <mergeCell ref="AA15:AH15"/>
    <mergeCell ref="AO15:AP15"/>
    <mergeCell ref="AQ15:BB15"/>
    <mergeCell ref="BC15:BJ15"/>
    <mergeCell ref="BK15:BR15"/>
    <mergeCell ref="BC16:BJ16"/>
    <mergeCell ref="BK16:BR16"/>
    <mergeCell ref="E15:F15"/>
    <mergeCell ref="E16:F16"/>
    <mergeCell ref="G16:R16"/>
    <mergeCell ref="S16:Z16"/>
    <mergeCell ref="AA16:AH16"/>
    <mergeCell ref="AO16:AP16"/>
    <mergeCell ref="AQ16:BB16"/>
  </mergeCells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2" width="4.13"/>
    <col customWidth="1" min="3" max="3" width="2.38"/>
    <col customWidth="1" min="4" max="4" width="3.38"/>
    <col customWidth="1" min="5" max="17" width="2.38"/>
    <col customWidth="1" min="18" max="18" width="2.75"/>
    <col customWidth="1" min="19" max="33" width="2.38"/>
    <col customWidth="1" min="34" max="34" width="3.25"/>
    <col customWidth="1" hidden="1" min="35" max="36" width="2.38"/>
    <col customWidth="1" min="37" max="37" width="2.0"/>
    <col customWidth="1" min="38" max="38" width="57.88"/>
  </cols>
  <sheetData>
    <row r="1" ht="24.0" customHeight="1">
      <c r="A1" s="33"/>
      <c r="B1" s="33"/>
      <c r="C1" s="316" t="s">
        <v>210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  <c r="AI1" s="317"/>
      <c r="AJ1" s="317"/>
      <c r="AK1" s="33"/>
      <c r="AL1" s="33"/>
    </row>
    <row r="2" ht="24.0" customHeight="1">
      <c r="A2" s="33"/>
      <c r="B2" s="33"/>
      <c r="C2" s="316" t="s">
        <v>209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/>
      <c r="AK2" s="33"/>
      <c r="AL2" s="33"/>
    </row>
    <row r="3" ht="30.0" customHeight="1">
      <c r="A3" s="33"/>
      <c r="B3" s="57"/>
      <c r="C3" s="286" t="s">
        <v>29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33"/>
      <c r="AL3" s="33"/>
    </row>
    <row r="4" ht="3.0" customHeight="1">
      <c r="A4" s="33"/>
      <c r="B4" s="5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33"/>
      <c r="AL4" s="33"/>
    </row>
    <row r="5" ht="19.5" customHeight="1">
      <c r="A5" s="33"/>
      <c r="B5" s="57"/>
      <c r="C5" s="288" t="s">
        <v>30</v>
      </c>
      <c r="D5" s="287"/>
      <c r="E5" s="287"/>
      <c r="F5" s="287"/>
      <c r="G5" s="288" t="str">
        <f>"โรงเรียน"&amp;'หน้าหลัก'!C4</f>
        <v>โรงเรียนวัดกาญจนาราม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33"/>
      <c r="AL5" s="33"/>
    </row>
    <row r="6" ht="19.5" customHeight="1">
      <c r="A6" s="33"/>
      <c r="B6" s="57"/>
      <c r="C6" s="288" t="s">
        <v>31</v>
      </c>
      <c r="D6" s="289" t="str">
        <f>'รายการจัดซื้อจัดจ้าง'!AG22</f>
        <v> /2567</v>
      </c>
      <c r="E6" s="40"/>
      <c r="F6" s="40"/>
      <c r="G6" s="40"/>
      <c r="H6" s="41"/>
      <c r="I6" s="287"/>
      <c r="J6" s="287"/>
      <c r="K6" s="287"/>
      <c r="L6" s="287"/>
      <c r="M6" s="287"/>
      <c r="N6" s="57"/>
      <c r="O6" s="288" t="str">
        <f>"วันที่ "&amp;'รายการจัดซื้อจัดจ้าง'!AG21</f>
        <v>วันที่ 3 เดือน พฤษภาคม พ.ศ.2566</v>
      </c>
      <c r="P6" s="57"/>
      <c r="Q6" s="287"/>
      <c r="R6" s="287"/>
      <c r="S6" s="287"/>
      <c r="T6" s="57"/>
      <c r="U6" s="287"/>
      <c r="V6" s="287"/>
      <c r="W6" s="287"/>
      <c r="X6" s="287"/>
      <c r="Y6" s="287"/>
      <c r="Z6" s="287"/>
      <c r="AA6" s="57"/>
      <c r="AB6" s="287"/>
      <c r="AC6" s="287"/>
      <c r="AD6" s="287"/>
      <c r="AE6" s="287"/>
      <c r="AF6" s="287"/>
      <c r="AG6" s="287"/>
      <c r="AH6" s="287"/>
      <c r="AI6" s="287"/>
      <c r="AJ6" s="287"/>
      <c r="AK6" s="33"/>
      <c r="AL6" s="33"/>
    </row>
    <row r="7" ht="19.5" customHeight="1">
      <c r="A7" s="33"/>
      <c r="B7" s="57"/>
      <c r="C7" s="288" t="s">
        <v>32</v>
      </c>
      <c r="D7" s="287"/>
      <c r="E7" s="288" t="str">
        <f>"รายงานผลการพิจารณาและขออนุมัติสั่ง"&amp;'รายการจัดซื้อจัดจ้าง'!J4</f>
        <v>รายงานผลการพิจารณาและขออนุมัติสั่งจ้าง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33"/>
      <c r="AL7" s="33"/>
    </row>
    <row r="8" ht="8.25" customHeight="1">
      <c r="A8" s="33"/>
      <c r="B8" s="5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33"/>
      <c r="AL8" s="33"/>
    </row>
    <row r="9" ht="24.0" customHeight="1">
      <c r="A9" s="33"/>
      <c r="B9" s="57"/>
      <c r="C9" s="287" t="s">
        <v>34</v>
      </c>
      <c r="D9" s="287"/>
      <c r="E9" s="287" t="str">
        <f>"ผู้อำนวยการโรงเรียน"&amp;'หน้าหลัก'!C4</f>
        <v>ผู้อำนวยการโรงเรียนวัดกาญจนาราม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33"/>
      <c r="AL9" s="33"/>
    </row>
    <row r="10" ht="8.25" customHeight="1">
      <c r="A10" s="33"/>
      <c r="B10" s="5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72"/>
      <c r="AL10" s="33"/>
    </row>
    <row r="11" ht="21.0" customHeight="1">
      <c r="A11" s="33"/>
      <c r="B11" s="57"/>
      <c r="C11" s="288"/>
      <c r="D11" s="288"/>
      <c r="E11" s="288" t="str">
        <f>"ตามที่ผู้อำนวยการโรงเรียน"&amp;'หน้าหลัก'!C4&amp;" เห็นชอบ"</f>
        <v>ตามที่ผู้อำนวยการโรงเรียนวัดกาญจนาราม เห็นชอบ</v>
      </c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90"/>
      <c r="R11" s="288"/>
      <c r="S11" s="290"/>
      <c r="T11" s="290" t="str">
        <f>"รายงานขอ"&amp;'รายการจัดซื้อจัดจ้าง'!J4&amp;'รายการจัดซื้อจัดจ้าง'!O4</f>
        <v>รายงานขอจ้าง</v>
      </c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88"/>
      <c r="AK11" s="272"/>
      <c r="AL11" s="33"/>
    </row>
    <row r="12" ht="21.0" customHeight="1">
      <c r="A12" s="33"/>
      <c r="B12" s="57"/>
      <c r="C12" s="288" t="s">
        <v>170</v>
      </c>
      <c r="D12" s="290"/>
      <c r="E12" s="291">
        <f>'รายการจัดซื้อจัดจ้าง'!T8</f>
        <v>10455</v>
      </c>
      <c r="F12" s="16"/>
      <c r="G12" s="16"/>
      <c r="H12" s="16"/>
      <c r="I12" s="16"/>
      <c r="J12" s="16"/>
      <c r="K12" s="17"/>
      <c r="L12" s="288" t="s">
        <v>39</v>
      </c>
      <c r="M12" s="288"/>
      <c r="N12" s="292" t="str">
        <f>"("&amp;BAHTTEXT(E12)&amp;")"</f>
        <v>(หนึ่งหมื่นสี่ร้อยห้าสิบห้าบาทถ้วน)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288" t="s">
        <v>211</v>
      </c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72"/>
      <c r="AL12" s="33"/>
    </row>
    <row r="13" ht="21.0" customHeight="1">
      <c r="A13" s="33"/>
      <c r="B13" s="57"/>
      <c r="C13" s="288" t="s">
        <v>212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93"/>
      <c r="X13" s="293"/>
      <c r="Y13" s="293"/>
      <c r="Z13" s="293"/>
      <c r="AA13" s="294"/>
      <c r="AB13" s="288"/>
      <c r="AC13" s="288"/>
      <c r="AD13" s="288"/>
      <c r="AE13" s="288"/>
      <c r="AF13" s="288"/>
      <c r="AG13" s="288"/>
      <c r="AH13" s="288"/>
      <c r="AI13" s="288"/>
      <c r="AJ13" s="288"/>
      <c r="AK13" s="272"/>
      <c r="AL13" s="33"/>
    </row>
    <row r="14" ht="21.0" customHeight="1">
      <c r="A14" s="33"/>
      <c r="B14" s="57"/>
      <c r="C14" s="288" t="s">
        <v>213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 t="str">
        <f>IF('รายการจัดซื้อจัดจ้าง'!C7="","",'รายการจัดซื้อจัดจ้าง'!C7)</f>
        <v>ซ่อมแซมห้องน้ำนักเรียน</v>
      </c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72"/>
      <c r="AL14" s="33"/>
    </row>
    <row r="15" ht="21.0" customHeight="1">
      <c r="A15" s="33"/>
      <c r="B15" s="57"/>
      <c r="C15" s="288" t="s">
        <v>214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91">
        <f>E12</f>
        <v>10455</v>
      </c>
      <c r="Q15" s="16"/>
      <c r="R15" s="16"/>
      <c r="S15" s="16"/>
      <c r="T15" s="17"/>
      <c r="U15" s="288" t="s">
        <v>39</v>
      </c>
      <c r="V15" s="294"/>
      <c r="W15" s="292" t="str">
        <f>N12</f>
        <v>(หนึ่งหมื่นสี่ร้อยห้าสิบห้าบาทถ้วน)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272"/>
      <c r="AL15" s="33"/>
    </row>
    <row r="16" ht="21.0" customHeight="1">
      <c r="A16" s="33"/>
      <c r="B16" s="57"/>
      <c r="C16" s="288" t="s">
        <v>232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72"/>
      <c r="AL16" s="33"/>
    </row>
    <row r="17" ht="21.0" customHeight="1">
      <c r="A17" s="33"/>
      <c r="B17" s="57"/>
      <c r="C17" s="288" t="s">
        <v>217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72"/>
      <c r="AL17" s="33"/>
    </row>
    <row r="18" ht="21.0" customHeight="1">
      <c r="A18" s="33"/>
      <c r="B18" s="57"/>
      <c r="C18" s="288"/>
      <c r="D18" s="288"/>
      <c r="E18" s="288" t="s">
        <v>218</v>
      </c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72"/>
      <c r="AL18" s="33"/>
    </row>
    <row r="19" ht="21.0" customHeight="1">
      <c r="A19" s="33"/>
      <c r="B19" s="57"/>
      <c r="C19" s="288"/>
      <c r="D19" s="288"/>
      <c r="E19" s="288"/>
      <c r="F19" s="295" t="str">
        <f>" อนุมัติให้สั่ง"&amp;'รายการจัดซื้อจัดจ้าง'!J4&amp;"จาก "</f>
        <v> อนุมัติให้สั่งจ้างจาก </v>
      </c>
      <c r="G19" s="288"/>
      <c r="H19" s="288"/>
      <c r="I19" s="288"/>
      <c r="J19" s="288"/>
      <c r="K19" s="288"/>
      <c r="L19" s="288"/>
      <c r="M19" s="289" t="str">
        <f>U14</f>
        <v>ซ่อมแซมห้องน้ำนักเรียน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288"/>
      <c r="AK19" s="272"/>
      <c r="AL19" s="33"/>
    </row>
    <row r="20" ht="21.0" customHeight="1">
      <c r="A20" s="33"/>
      <c r="B20" s="57"/>
      <c r="C20" s="288"/>
      <c r="D20" s="288"/>
      <c r="E20" s="288"/>
      <c r="F20" s="288"/>
      <c r="G20" s="288" t="s">
        <v>219</v>
      </c>
      <c r="H20" s="288"/>
      <c r="I20" s="288"/>
      <c r="J20" s="288"/>
      <c r="K20" s="288"/>
      <c r="L20" s="288"/>
      <c r="M20" s="288"/>
      <c r="N20" s="289" t="str">
        <f>'รายการจัดซื้อจัดจ้าง'!O4</f>
        <v/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288"/>
      <c r="AK20" s="272"/>
      <c r="AL20" s="33"/>
    </row>
    <row r="21" ht="21.0" customHeight="1">
      <c r="A21" s="33"/>
      <c r="B21" s="57"/>
      <c r="C21" s="288"/>
      <c r="D21" s="288"/>
      <c r="E21" s="288"/>
      <c r="F21" s="290"/>
      <c r="G21" s="288" t="s">
        <v>220</v>
      </c>
      <c r="H21" s="288"/>
      <c r="I21" s="288"/>
      <c r="J21" s="288"/>
      <c r="K21" s="288"/>
      <c r="L21" s="296">
        <f>P15</f>
        <v>10455</v>
      </c>
      <c r="M21" s="40"/>
      <c r="N21" s="40"/>
      <c r="O21" s="40"/>
      <c r="P21" s="40"/>
      <c r="Q21" s="41"/>
      <c r="R21" s="288" t="s">
        <v>39</v>
      </c>
      <c r="S21" s="288"/>
      <c r="T21" s="292" t="str">
        <f>N12</f>
        <v>(หนึ่งหมื่นสี่ร้อยห้าสิบห้าบาทถ้วน)</v>
      </c>
      <c r="U21" s="16"/>
      <c r="V21" s="16"/>
      <c r="W21" s="16"/>
      <c r="X21" s="16"/>
      <c r="Y21" s="16"/>
      <c r="Z21" s="16"/>
      <c r="AA21" s="16"/>
      <c r="AB21" s="16"/>
      <c r="AC21" s="16"/>
      <c r="AD21" s="17"/>
      <c r="AE21" s="288"/>
      <c r="AF21" s="288"/>
      <c r="AG21" s="288"/>
      <c r="AH21" s="288"/>
      <c r="AI21" s="288"/>
      <c r="AJ21" s="288"/>
      <c r="AK21" s="272"/>
      <c r="AL21" s="33"/>
    </row>
    <row r="22" ht="21.0" customHeight="1">
      <c r="A22" s="33"/>
      <c r="B22" s="57"/>
      <c r="C22" s="288"/>
      <c r="D22" s="288"/>
      <c r="E22" s="288"/>
      <c r="F22" s="288"/>
      <c r="G22" s="288" t="s">
        <v>221</v>
      </c>
      <c r="H22" s="288"/>
      <c r="I22" s="288"/>
      <c r="J22" s="288"/>
      <c r="K22" s="288"/>
      <c r="L22" s="288"/>
      <c r="M22" s="288"/>
      <c r="N22" s="288"/>
      <c r="O22" s="288"/>
      <c r="P22" s="297">
        <f>'รายการจัดซื้อจัดจ้าง'!AD25</f>
        <v>3</v>
      </c>
      <c r="Q22" s="96"/>
      <c r="R22" s="298" t="s">
        <v>182</v>
      </c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72"/>
      <c r="AL22" s="33"/>
    </row>
    <row r="23" ht="18.0" customHeight="1">
      <c r="A23" s="33"/>
      <c r="B23" s="57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99"/>
      <c r="Q23" s="300"/>
      <c r="R23" s="29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7"/>
      <c r="AI23" s="287"/>
      <c r="AJ23" s="287"/>
      <c r="AK23" s="274"/>
      <c r="AL23" s="33"/>
    </row>
    <row r="24" ht="18.0" customHeight="1">
      <c r="A24" s="33"/>
      <c r="B24" s="57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99"/>
      <c r="Q24" s="300"/>
      <c r="R24" s="29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7"/>
      <c r="AI24" s="287"/>
      <c r="AJ24" s="287"/>
      <c r="AK24" s="33"/>
      <c r="AL24" s="33"/>
    </row>
    <row r="25" ht="18.0" customHeight="1">
      <c r="A25" s="33"/>
      <c r="B25" s="5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33"/>
      <c r="AL25" s="33"/>
    </row>
    <row r="26" ht="18.0" customHeight="1">
      <c r="A26" s="33"/>
      <c r="B26" s="57"/>
      <c r="C26" s="287"/>
      <c r="D26" s="295" t="s">
        <v>206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95" t="s">
        <v>207</v>
      </c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33"/>
      <c r="AL26" s="33"/>
    </row>
    <row r="27" ht="18.0" customHeight="1">
      <c r="A27" s="33"/>
      <c r="B27" s="57"/>
      <c r="C27" s="287"/>
      <c r="D27" s="287"/>
      <c r="E27" s="301" t="str">
        <f>"( "&amp;#REF!&amp;" )"</f>
        <v>#REF!</v>
      </c>
      <c r="F27" s="16"/>
      <c r="G27" s="16"/>
      <c r="H27" s="16"/>
      <c r="I27" s="16"/>
      <c r="J27" s="16"/>
      <c r="K27" s="16"/>
      <c r="L27" s="16"/>
      <c r="M27" s="16"/>
      <c r="N27" s="17"/>
      <c r="O27" s="287"/>
      <c r="P27" s="287"/>
      <c r="Q27" s="287"/>
      <c r="R27" s="287"/>
      <c r="S27" s="287"/>
      <c r="T27" s="287"/>
      <c r="U27" s="287"/>
      <c r="V27" s="301" t="str">
        <f>"( "&amp;'หน้าหลัก'!C12&amp;" )"</f>
        <v>( นางเบญจวรรณ  ยะฝา )</v>
      </c>
      <c r="W27" s="16"/>
      <c r="X27" s="16"/>
      <c r="Y27" s="16"/>
      <c r="Z27" s="16"/>
      <c r="AA27" s="16"/>
      <c r="AB27" s="16"/>
      <c r="AC27" s="17"/>
      <c r="AD27" s="287"/>
      <c r="AE27" s="287"/>
      <c r="AF27" s="287"/>
      <c r="AG27" s="287"/>
      <c r="AH27" s="287"/>
      <c r="AI27" s="287"/>
      <c r="AJ27" s="287"/>
      <c r="AK27" s="33"/>
      <c r="AL27" s="33"/>
    </row>
    <row r="28" ht="18.0" customHeight="1">
      <c r="A28" s="33"/>
      <c r="B28" s="57"/>
      <c r="C28" s="301" t="str">
        <f>O6</f>
        <v>วันที่ 3 เดือน พฤษภาคม พ.ศ.2566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287"/>
      <c r="Q28" s="287"/>
      <c r="R28" s="287"/>
      <c r="S28" s="301" t="str">
        <f>O6</f>
        <v>วันที่ 3 เดือน พฤษภาคม พ.ศ.2566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87"/>
      <c r="AH28" s="287"/>
      <c r="AI28" s="287"/>
      <c r="AJ28" s="287"/>
      <c r="AK28" s="33"/>
      <c r="AL28" s="33"/>
    </row>
    <row r="29" ht="18.0" customHeight="1">
      <c r="A29" s="33"/>
      <c r="B29" s="57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287"/>
      <c r="Q29" s="287"/>
      <c r="R29" s="287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287"/>
      <c r="AH29" s="287"/>
      <c r="AI29" s="287"/>
      <c r="AJ29" s="287"/>
      <c r="AK29" s="33"/>
      <c r="AL29" s="33"/>
    </row>
    <row r="30" ht="18.0" customHeight="1">
      <c r="A30" s="33"/>
      <c r="B30" s="5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33"/>
      <c r="AL30" s="33"/>
    </row>
    <row r="31" ht="18.0" customHeight="1">
      <c r="A31" s="33"/>
      <c r="B31" s="57"/>
      <c r="C31" s="287"/>
      <c r="D31" s="287"/>
      <c r="E31" s="287"/>
      <c r="F31" s="287"/>
      <c r="G31" s="287"/>
      <c r="H31" s="287"/>
      <c r="I31" s="287"/>
      <c r="J31" s="287"/>
      <c r="K31" s="57"/>
      <c r="L31" s="287"/>
      <c r="M31" s="287"/>
      <c r="N31" s="302"/>
      <c r="O31" s="287" t="s">
        <v>195</v>
      </c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33"/>
      <c r="AL31" s="33"/>
    </row>
    <row r="32" ht="18.0" customHeight="1">
      <c r="A32" s="33"/>
      <c r="B32" s="57"/>
      <c r="C32" s="287"/>
      <c r="D32" s="287"/>
      <c r="E32" s="287"/>
      <c r="F32" s="287"/>
      <c r="G32" s="287"/>
      <c r="H32" s="287"/>
      <c r="I32" s="287"/>
      <c r="J32" s="287"/>
      <c r="K32" s="57"/>
      <c r="L32" s="287"/>
      <c r="M32" s="287"/>
      <c r="N32" s="302"/>
      <c r="O32" s="287" t="s">
        <v>222</v>
      </c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33"/>
      <c r="AL32" s="33"/>
    </row>
    <row r="33" ht="18.0" customHeight="1">
      <c r="A33" s="33"/>
      <c r="B33" s="5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33"/>
      <c r="AL33" s="33"/>
    </row>
    <row r="34" ht="24.0" customHeight="1">
      <c r="A34" s="33"/>
      <c r="B34" s="57"/>
      <c r="C34" s="287"/>
      <c r="D34" s="287"/>
      <c r="E34" s="287"/>
      <c r="F34" s="287"/>
      <c r="G34" s="287"/>
      <c r="H34" s="287"/>
      <c r="I34" s="303"/>
      <c r="J34" s="17"/>
      <c r="K34" s="287"/>
      <c r="L34" s="287"/>
      <c r="M34" s="287"/>
      <c r="N34" s="287"/>
      <c r="O34" s="57"/>
      <c r="P34" s="288"/>
      <c r="Q34" s="301" t="str">
        <f>"( "&amp;'หน้าหลัก'!C10&amp;" )"</f>
        <v>( นายสิรวิชญ์   ทองปรีชา )</v>
      </c>
      <c r="R34" s="16"/>
      <c r="S34" s="16"/>
      <c r="T34" s="16"/>
      <c r="U34" s="16"/>
      <c r="V34" s="16"/>
      <c r="W34" s="16"/>
      <c r="X34" s="16"/>
      <c r="Y34" s="1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33"/>
      <c r="AL34" s="33"/>
    </row>
    <row r="35" ht="24.0" customHeight="1">
      <c r="A35" s="33"/>
      <c r="B35" s="57"/>
      <c r="C35" s="287"/>
      <c r="D35" s="287"/>
      <c r="E35" s="287"/>
      <c r="F35" s="287"/>
      <c r="G35" s="287"/>
      <c r="H35" s="287"/>
      <c r="I35" s="303"/>
      <c r="J35" s="17"/>
      <c r="K35" s="287"/>
      <c r="L35" s="287"/>
      <c r="M35" s="287"/>
      <c r="N35" s="287"/>
      <c r="O35" s="303" t="s">
        <v>161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/>
      <c r="AB35" s="287"/>
      <c r="AC35" s="287"/>
      <c r="AD35" s="287"/>
      <c r="AE35" s="287"/>
      <c r="AF35" s="287"/>
      <c r="AG35" s="287"/>
      <c r="AH35" s="287"/>
      <c r="AI35" s="287"/>
      <c r="AJ35" s="287"/>
      <c r="AK35" s="33"/>
      <c r="AL35" s="33"/>
    </row>
    <row r="36" ht="24.0" customHeight="1">
      <c r="A36" s="33"/>
      <c r="B36" s="57"/>
      <c r="C36" s="287"/>
      <c r="D36" s="287"/>
      <c r="E36" s="287"/>
      <c r="F36" s="287"/>
      <c r="G36" s="287"/>
      <c r="H36" s="287"/>
      <c r="I36" s="303"/>
      <c r="J36" s="17"/>
      <c r="K36" s="287"/>
      <c r="L36" s="287"/>
      <c r="M36" s="287"/>
      <c r="N36" s="301" t="str">
        <f>O6</f>
        <v>วันที่ 3 เดือน พฤษภาคม พ.ศ.2566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287"/>
      <c r="AD36" s="287"/>
      <c r="AE36" s="287"/>
      <c r="AF36" s="287"/>
      <c r="AG36" s="287"/>
      <c r="AH36" s="287"/>
      <c r="AI36" s="57"/>
      <c r="AJ36" s="57"/>
      <c r="AK36" s="33"/>
      <c r="AL36" s="33"/>
    </row>
    <row r="37" ht="24.0" customHeight="1">
      <c r="A37" s="33"/>
      <c r="B37" s="57"/>
      <c r="C37" s="287"/>
      <c r="D37" s="287"/>
      <c r="E37" s="287"/>
      <c r="F37" s="287"/>
      <c r="G37" s="287"/>
      <c r="H37" s="287"/>
      <c r="I37" s="304"/>
      <c r="J37" s="304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57"/>
      <c r="AI37" s="57"/>
      <c r="AJ37" s="57"/>
      <c r="AK37" s="33"/>
      <c r="AL37" s="33"/>
    </row>
    <row r="38" ht="24.0" hidden="1" customHeight="1">
      <c r="A38" s="33"/>
      <c r="B38" s="33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57"/>
      <c r="AI38" s="57"/>
      <c r="AJ38" s="57"/>
      <c r="AK38" s="33"/>
      <c r="AL38" s="33"/>
    </row>
    <row r="39" ht="15.0" hidden="1" customHeight="1">
      <c r="A39" s="33"/>
      <c r="B39" s="3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33"/>
      <c r="AL39" s="33"/>
    </row>
    <row r="40" ht="21.0" hidden="1" customHeight="1">
      <c r="A40" s="33"/>
      <c r="B40" s="3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33"/>
      <c r="AL40" s="33"/>
    </row>
    <row r="41" ht="21.0" hidden="1" customHeight="1">
      <c r="A41" s="33"/>
      <c r="B41" s="33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33"/>
      <c r="AL41" s="33"/>
    </row>
    <row r="42" ht="24.0" hidden="1" customHeight="1">
      <c r="A42" s="33"/>
      <c r="B42" s="3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33"/>
      <c r="AL42" s="33"/>
    </row>
    <row r="43" ht="24.0" hidden="1" customHeight="1">
      <c r="A43" s="33"/>
      <c r="B43" s="3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33"/>
      <c r="AL43" s="33"/>
    </row>
    <row r="44" ht="21.0" hidden="1" customHeight="1">
      <c r="A44" s="33"/>
      <c r="B44" s="33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33"/>
      <c r="AL44" s="33"/>
    </row>
    <row r="45" ht="24.0" hidden="1" customHeight="1">
      <c r="A45" s="33"/>
      <c r="B45" s="3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33"/>
      <c r="AL45" s="33"/>
    </row>
    <row r="46" ht="21.0" hidden="1" customHeight="1">
      <c r="A46" s="33"/>
      <c r="B46" s="3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33"/>
      <c r="AL46" s="33"/>
    </row>
    <row r="47" ht="24.0" hidden="1" customHeight="1">
      <c r="A47" s="33"/>
      <c r="B47" s="3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33"/>
      <c r="AL47" s="33"/>
    </row>
    <row r="48" ht="24.0" hidden="1" customHeight="1">
      <c r="A48" s="33"/>
      <c r="B48" s="33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33"/>
      <c r="AL48" s="33"/>
    </row>
    <row r="49" ht="24.0" hidden="1" customHeight="1">
      <c r="A49" s="33"/>
      <c r="B49" s="33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33"/>
      <c r="AL49" s="33"/>
    </row>
    <row r="50" ht="24.0" hidden="1" customHeight="1">
      <c r="A50" s="33"/>
      <c r="B50" s="3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33"/>
      <c r="AL50" s="33"/>
    </row>
    <row r="51" ht="24.0" hidden="1" customHeight="1">
      <c r="A51" s="33"/>
      <c r="B51" s="3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33"/>
      <c r="AL51" s="33"/>
    </row>
    <row r="52" ht="21.0" hidden="1" customHeight="1">
      <c r="A52" s="33"/>
      <c r="B52" s="33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33"/>
      <c r="AL52" s="33"/>
    </row>
    <row r="53" ht="24.0" hidden="1" customHeight="1">
      <c r="A53" s="33"/>
      <c r="B53" s="33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33"/>
      <c r="AL53" s="33"/>
    </row>
    <row r="54" ht="24.0" hidden="1" customHeight="1">
      <c r="A54" s="33"/>
      <c r="B54" s="33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33"/>
      <c r="AL54" s="33"/>
    </row>
    <row r="55" ht="24.0" hidden="1" customHeight="1">
      <c r="A55" s="33"/>
      <c r="B55" s="33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33"/>
      <c r="AL55" s="33"/>
    </row>
    <row r="56" ht="24.0" hidden="1" customHeight="1">
      <c r="A56" s="33"/>
      <c r="B56" s="33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33"/>
      <c r="AL56" s="33"/>
    </row>
    <row r="57" ht="24.0" hidden="1" customHeight="1">
      <c r="A57" s="33"/>
      <c r="B57" s="33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33"/>
      <c r="AL57" s="33"/>
    </row>
    <row r="58" ht="24.0" hidden="1" customHeight="1">
      <c r="A58" s="33"/>
      <c r="B58" s="33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33"/>
      <c r="AL58" s="33"/>
    </row>
    <row r="59" ht="24.0" hidden="1" customHeight="1">
      <c r="A59" s="33"/>
      <c r="B59" s="33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33"/>
      <c r="AL59" s="33"/>
    </row>
    <row r="60" ht="24.0" hidden="1" customHeight="1">
      <c r="A60" s="33"/>
      <c r="B60" s="3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33"/>
      <c r="AL60" s="33"/>
    </row>
    <row r="61" ht="21.0" hidden="1" customHeight="1">
      <c r="A61" s="33"/>
      <c r="B61" s="3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33"/>
      <c r="AL61" s="33"/>
    </row>
    <row r="62" ht="21.0" hidden="1" customHeight="1">
      <c r="A62" s="33"/>
      <c r="B62" s="33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33"/>
      <c r="AL62" s="33"/>
    </row>
    <row r="63" ht="21.0" hidden="1" customHeight="1">
      <c r="A63" s="33"/>
      <c r="B63" s="33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33"/>
      <c r="AL63" s="33"/>
    </row>
    <row r="64" ht="21.0" hidden="1" customHeight="1">
      <c r="A64" s="33"/>
      <c r="B64" s="33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33"/>
      <c r="AL64" s="33"/>
    </row>
    <row r="65" ht="21.0" hidden="1" customHeight="1">
      <c r="A65" s="33"/>
      <c r="B65" s="33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33"/>
      <c r="AL65" s="33"/>
    </row>
    <row r="66" ht="21.0" hidden="1" customHeight="1">
      <c r="A66" s="33"/>
      <c r="B66" s="33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33"/>
      <c r="AL66" s="33"/>
    </row>
    <row r="67" ht="21.0" hidden="1" customHeight="1">
      <c r="A67" s="33"/>
      <c r="B67" s="33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33"/>
      <c r="AL67" s="33"/>
    </row>
    <row r="68" ht="21.0" hidden="1" customHeight="1">
      <c r="A68" s="33"/>
      <c r="B68" s="33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33"/>
      <c r="AL68" s="33"/>
    </row>
    <row r="69" ht="21.0" hidden="1" customHeight="1">
      <c r="A69" s="33"/>
      <c r="B69" s="33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33"/>
      <c r="AL69" s="33"/>
    </row>
    <row r="70" ht="24.0" hidden="1" customHeight="1">
      <c r="A70" s="33"/>
      <c r="B70" s="33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33"/>
      <c r="AL70" s="33"/>
    </row>
    <row r="71" ht="24.0" hidden="1" customHeight="1">
      <c r="A71" s="33"/>
      <c r="B71" s="33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33"/>
      <c r="AL71" s="33"/>
    </row>
    <row r="72" ht="24.0" hidden="1" customHeight="1">
      <c r="A72" s="33"/>
      <c r="B72" s="33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33"/>
      <c r="AL72" s="33"/>
    </row>
    <row r="73" ht="24.0" hidden="1" customHeight="1">
      <c r="A73" s="33"/>
      <c r="B73" s="33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33"/>
      <c r="AL73" s="33"/>
    </row>
    <row r="74" ht="24.0" hidden="1" customHeight="1">
      <c r="A74" s="33"/>
      <c r="B74" s="33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33"/>
      <c r="AL74" s="33"/>
    </row>
    <row r="75" ht="24.0" hidden="1" customHeight="1">
      <c r="A75" s="33"/>
      <c r="B75" s="33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33"/>
      <c r="AL75" s="33"/>
    </row>
    <row r="76" ht="21.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57"/>
      <c r="AJ76" s="57"/>
      <c r="AK76" s="33"/>
      <c r="AL76" s="33"/>
    </row>
    <row r="77" ht="155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57"/>
      <c r="AJ77" s="57"/>
      <c r="AK77" s="33"/>
      <c r="AL77" s="33"/>
    </row>
    <row r="78" ht="21.0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ht="21.0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ht="21.0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ht="21.0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ht="21.0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ht="21.0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ht="21.0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ht="21.0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ht="21.0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ht="21.0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ht="21.0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ht="21.0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ht="21.0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ht="21.0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ht="21.0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ht="21.0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ht="21.0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  <row r="95" ht="21.0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</row>
    <row r="96" ht="21.0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ht="21.0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</row>
    <row r="98" ht="21.0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</row>
    <row r="99" ht="21.0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</row>
    <row r="100" ht="21.0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ht="21.0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ht="21.0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ht="21.0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ht="21.0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</row>
    <row r="105" ht="21.0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</row>
    <row r="106" ht="21.0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</row>
    <row r="107" ht="21.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</row>
    <row r="108" ht="21.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</row>
    <row r="109" ht="21.0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</row>
    <row r="110" ht="21.0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</row>
    <row r="111" ht="21.0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</row>
    <row r="112" ht="21.0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</row>
    <row r="113" ht="21.0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</row>
    <row r="114" ht="21.0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</row>
    <row r="115" ht="21.0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</row>
    <row r="116" ht="21.0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</row>
    <row r="117" ht="21.0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</row>
    <row r="118" ht="21.0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</row>
    <row r="119" ht="21.0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</row>
    <row r="120" ht="21.0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ht="21.0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</row>
    <row r="122" ht="21.0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</row>
    <row r="123" ht="21.0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</row>
    <row r="124" ht="21.0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</row>
    <row r="125" ht="21.0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</row>
    <row r="126" ht="21.0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ht="21.0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</row>
    <row r="128" ht="21.0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</row>
    <row r="129" ht="21.0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</row>
    <row r="130" ht="21.0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ht="21.0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</row>
    <row r="132" ht="21.0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</row>
    <row r="133" ht="21.0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</row>
    <row r="134" ht="21.0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</row>
    <row r="135" ht="21.0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</row>
    <row r="136" ht="21.0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</row>
    <row r="137" ht="21.0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</row>
    <row r="138" ht="21.0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</row>
    <row r="139" ht="21.0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</row>
    <row r="140" ht="21.0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</row>
    <row r="141" ht="21.0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</row>
    <row r="142" ht="21.0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</row>
    <row r="143" ht="21.0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</row>
    <row r="144" ht="21.0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</row>
    <row r="145" ht="21.0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</row>
    <row r="146" ht="21.0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</row>
    <row r="147" ht="21.0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</row>
    <row r="148" ht="21.0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</row>
    <row r="149" ht="21.0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</row>
    <row r="150" ht="21.0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</row>
    <row r="151" ht="21.0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</row>
    <row r="152" ht="21.0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</row>
    <row r="153" ht="21.0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</row>
    <row r="154" ht="21.0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</row>
    <row r="155" ht="21.0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</row>
    <row r="156" ht="21.0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</row>
    <row r="157" ht="21.0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</row>
    <row r="158" ht="21.0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</row>
    <row r="159" ht="21.0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</row>
    <row r="160" ht="21.0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ht="21.0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</row>
    <row r="162" ht="21.0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</row>
    <row r="163" ht="21.0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</row>
    <row r="164" ht="21.0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</row>
    <row r="165" ht="21.0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</row>
    <row r="166" ht="21.0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</row>
    <row r="167" ht="21.0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ht="21.0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</row>
    <row r="169" ht="21.0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</row>
    <row r="170" ht="21.0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</row>
    <row r="171" ht="21.0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</row>
    <row r="172" ht="21.0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</row>
    <row r="173" ht="21.0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</row>
    <row r="174" ht="21.0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</row>
    <row r="175" ht="21.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</row>
    <row r="176" ht="21.0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</row>
    <row r="177" ht="21.0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</row>
    <row r="178" ht="21.0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</row>
    <row r="179" ht="21.0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</row>
    <row r="180" ht="21.0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</row>
    <row r="181" ht="21.0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</row>
    <row r="182" ht="21.0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</row>
    <row r="183" ht="21.0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</row>
    <row r="184" ht="21.0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</row>
    <row r="185" ht="21.0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</row>
    <row r="186" ht="21.0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</row>
    <row r="187" ht="21.0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</row>
    <row r="188" ht="21.0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</row>
    <row r="189" ht="21.0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</row>
    <row r="190" ht="21.0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</row>
    <row r="191" ht="21.0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</row>
    <row r="192" ht="21.0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</row>
    <row r="193" ht="21.0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</row>
    <row r="194" ht="21.0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</row>
    <row r="195" ht="21.0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</row>
    <row r="196" ht="21.0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</row>
    <row r="197" ht="21.0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</row>
    <row r="198" ht="21.0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</row>
    <row r="199" ht="21.0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</row>
    <row r="200" ht="21.0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</row>
    <row r="201" ht="21.0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</row>
    <row r="202" ht="21.0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</row>
    <row r="203" ht="21.0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</row>
    <row r="204" ht="21.0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</row>
    <row r="205" ht="21.0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</row>
    <row r="206" ht="21.0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</row>
    <row r="207" ht="21.0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</row>
    <row r="208" ht="21.0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</row>
    <row r="209" ht="21.0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</row>
    <row r="210" ht="21.0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</row>
    <row r="211" ht="21.0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</row>
    <row r="212" ht="21.0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</row>
    <row r="213" ht="21.0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</row>
    <row r="214" ht="21.0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</row>
    <row r="215" ht="21.0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</row>
    <row r="216" ht="21.0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</row>
    <row r="217" ht="21.0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</row>
    <row r="218" ht="21.0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</row>
    <row r="219" ht="21.0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</row>
    <row r="220" ht="21.0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</row>
    <row r="221" ht="21.0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</row>
    <row r="222" ht="21.0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</row>
    <row r="223" ht="21.0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</row>
    <row r="224" ht="21.0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</row>
    <row r="225" ht="21.0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</row>
    <row r="226" ht="21.0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</row>
    <row r="227" ht="21.0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</row>
    <row r="228" ht="21.0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</row>
    <row r="229" ht="21.0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</row>
    <row r="230" ht="21.0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ht="21.0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</row>
    <row r="232" ht="21.0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ht="21.0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ht="21.0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ht="21.0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ht="21.0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C1:AH1"/>
    <mergeCell ref="C2:AJ2"/>
    <mergeCell ref="C3:AJ3"/>
    <mergeCell ref="D6:H6"/>
    <mergeCell ref="E12:K12"/>
    <mergeCell ref="N12:X12"/>
    <mergeCell ref="P15:T15"/>
    <mergeCell ref="E27:N27"/>
    <mergeCell ref="C28:O28"/>
    <mergeCell ref="I34:J34"/>
    <mergeCell ref="Q34:Y34"/>
    <mergeCell ref="I35:J35"/>
    <mergeCell ref="O35:AA35"/>
    <mergeCell ref="I36:J36"/>
    <mergeCell ref="N36:AB36"/>
    <mergeCell ref="W15:AJ15"/>
    <mergeCell ref="M19:AI19"/>
    <mergeCell ref="N20:AI20"/>
    <mergeCell ref="L21:Q21"/>
    <mergeCell ref="T21:AD21"/>
    <mergeCell ref="P22:Q22"/>
    <mergeCell ref="V27:AC27"/>
    <mergeCell ref="S28:AF28"/>
  </mergeCells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2.25"/>
    <col customWidth="1" min="3" max="37" width="2.13"/>
    <col customWidth="1" min="38" max="38" width="2.0"/>
    <col customWidth="1" min="39" max="40" width="2.63"/>
    <col customWidth="1" min="41" max="69" width="2.13"/>
    <col customWidth="1" min="70" max="70" width="3.5"/>
    <col customWidth="1" min="71" max="71" width="4.38"/>
    <col customWidth="1" min="72" max="72" width="7.13"/>
    <col customWidth="1" hidden="1" min="73" max="74" width="2.38"/>
    <col customWidth="1" min="75" max="75" width="2.38"/>
    <col customWidth="1" min="76" max="76" width="47.25"/>
  </cols>
  <sheetData>
    <row r="1" ht="24.0" customHeight="1">
      <c r="A1" s="318"/>
      <c r="B1" s="318"/>
      <c r="C1" s="319" t="s">
        <v>223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320"/>
      <c r="AM1" s="320"/>
      <c r="AN1" s="320"/>
      <c r="AO1" s="319" t="s">
        <v>224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321"/>
      <c r="BV1" s="321"/>
      <c r="BW1" s="321"/>
      <c r="BX1" s="318"/>
    </row>
    <row r="2" ht="24.0" customHeight="1">
      <c r="A2" s="318"/>
      <c r="B2" s="318"/>
      <c r="C2" s="319" t="s">
        <v>209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  <c r="AL2" s="320"/>
      <c r="AM2" s="320"/>
      <c r="AN2" s="320"/>
      <c r="AO2" s="319" t="s">
        <v>209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7"/>
      <c r="BW2" s="318"/>
      <c r="BX2" s="318"/>
    </row>
    <row r="3" ht="24.0" customHeight="1">
      <c r="A3" s="318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0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3"/>
      <c r="BV3" s="323"/>
      <c r="BW3" s="323"/>
      <c r="BX3" s="318"/>
    </row>
    <row r="4" ht="30.0" customHeight="1">
      <c r="A4" s="318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0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18"/>
    </row>
    <row r="5" ht="24.0" customHeight="1">
      <c r="A5" s="318"/>
      <c r="B5" s="322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2"/>
      <c r="AM5" s="320"/>
      <c r="AN5" s="322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18"/>
    </row>
    <row r="6" ht="24.0" customHeight="1">
      <c r="A6" s="318"/>
      <c r="B6" s="322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2"/>
      <c r="AM6" s="320"/>
      <c r="AN6" s="322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18"/>
    </row>
    <row r="7" ht="9.0" customHeight="1">
      <c r="A7" s="318"/>
      <c r="B7" s="322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2"/>
      <c r="AM7" s="320"/>
      <c r="AN7" s="322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18"/>
    </row>
    <row r="8" ht="19.5" customHeight="1">
      <c r="A8" s="318"/>
      <c r="B8" s="322"/>
      <c r="C8" s="325" t="str">
        <f>"คำสั่ง โรงเรียน"&amp;'หน้าหลัก'!C4</f>
        <v>คำสั่ง โรงเรียนวัดกาญจนาราม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  <c r="AL8" s="322"/>
      <c r="AM8" s="320"/>
      <c r="AN8" s="322"/>
      <c r="AO8" s="325" t="str">
        <f>"คำสั่ง โรงเรียน"&amp;'หน้าหลัก'!C4</f>
        <v>คำสั่ง โรงเรียนวัดกาญจนาราม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7"/>
      <c r="BW8" s="326"/>
      <c r="BX8" s="318"/>
    </row>
    <row r="9" ht="19.5" customHeight="1">
      <c r="A9" s="318"/>
      <c r="B9" s="322"/>
      <c r="C9" s="325" t="str">
        <f>"ที่  "&amp;'รายการจัดซื้อจัดจ้าง'!AD55</f>
        <v>ที่         /2566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/>
      <c r="AL9" s="322"/>
      <c r="AM9" s="320"/>
      <c r="AN9" s="322"/>
      <c r="AO9" s="325" t="str">
        <f>"ที่  "&amp;'รายการจัดซื้อจัดจ้าง'!AD46</f>
        <v>ที่        /2566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7"/>
      <c r="BW9" s="326"/>
      <c r="BX9" s="318"/>
    </row>
    <row r="10" ht="24.0" customHeight="1">
      <c r="A10" s="318"/>
      <c r="B10" s="322"/>
      <c r="C10" s="327" t="str">
        <f>"เรื่อง แต่งตั้งคณะกรรมการตรวจรับพัสดุ "</f>
        <v>เรื่อง แต่งตั้งคณะกรรมการตรวจรับพัสดุ 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  <c r="AL10" s="322"/>
      <c r="AM10" s="320"/>
      <c r="AN10" s="322"/>
      <c r="AO10" s="327" t="s">
        <v>225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326"/>
      <c r="BX10" s="318"/>
    </row>
    <row r="11" ht="10.5" customHeight="1">
      <c r="A11" s="318"/>
      <c r="B11" s="322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2"/>
      <c r="AM11" s="320"/>
      <c r="AN11" s="322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18"/>
    </row>
    <row r="12" ht="87.0" customHeight="1">
      <c r="A12" s="318"/>
      <c r="B12" s="322"/>
      <c r="C12" s="328" t="str">
        <f>"            ด้วย โรงเรียน"&amp;'หน้าหลัก'!C4&amp;" มีความประสงค์จะขอ"&amp;'รายการจัดซื้อจัดจ้าง'!J4&amp;'รายการจัดซื้อจัดจ้าง'!O4&amp;" ปีงบประมาณ "&amp;'หน้าหลัก'!C9&amp;" ตามโครงการ "&amp;'รายการจัดซื้อจัดจ้าง'!C5&amp;" กลุ่มสาระ/ฝ่าย/งาน "&amp;'รายการจัดซื้อจัดจ้าง'!P6&amp;"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คณะกรรมการตรวจรับพัสดุ สำหรับการ"&amp;'รายการจัดซื้อจัดจ้าง'!J4&amp;'รายการจัดซื้อจัดจ้าง'!O4</f>
        <v>            ด้วย โรงเรียนวัดกาญจนาราม มีความประสงค์จะขอจ้าง ปีงบประมาณ 2567 ตามโครงการ  กลุ่มสาระ/ฝ่าย/งาน งานบริหารทั่วไป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คณะกรรมการตรวจรับพัสดุ สำหรับการจ้าง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322"/>
      <c r="AM12" s="329"/>
      <c r="AN12" s="322"/>
      <c r="AO12" s="328" t="str">
        <f>"            ด้วย โรงเรียน"&amp;'หน้าหลัก'!C4&amp;" มีความประสงค์จะขอ"&amp;'รายการจัดซื้อจัดจ้าง'!J4&amp;'รายการจัดซื้อจัดจ้าง'!O4&amp;" ปีงบประมาณ "&amp;'หน้าหลัก'!C9&amp;" ตามโครงการ "&amp;'รายการจัดซื้อจัดจ้าง'!C5&amp;" "&amp;'รายการจัดซื้อจัดจ้าง'!P6&amp;"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คณะกรรมการกำหนดราคากลาง สำหรับการ"&amp;'รายการจัดซื้อจัดจ้าง'!J4&amp;'รายการจัดซื้อจัดจ้าง'!O4</f>
        <v>            ด้วย โรงเรียนวัดกาญจนาราม มีความประสงค์จะขอจ้าง ปีงบประมาณ 2567 ตามโครงการ  งานบริหารทั่วไป และเพื่อให้เป็นไปตามระเบียบกระทรวงการคลังว่าด้วยการจัดซื้อจัดจ้างและการบริหารพัสดุภาครัฐ พ.ศ. ๒๕๖๐ จึงขอแต่งตั้งรายชื่อต่อไปนี้เป็น คณะกรรมการกำหนดราคากลาง สำหรับการจ้าง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7"/>
      <c r="BW12" s="326"/>
      <c r="BX12" s="318"/>
    </row>
    <row r="13" ht="4.5" customHeight="1">
      <c r="A13" s="318"/>
      <c r="B13" s="322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2"/>
      <c r="AM13" s="330"/>
      <c r="AN13" s="322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18"/>
    </row>
    <row r="14" ht="18.0" customHeight="1">
      <c r="A14" s="318"/>
      <c r="B14" s="322"/>
      <c r="C14" s="324"/>
      <c r="D14" s="324"/>
      <c r="E14" s="324"/>
      <c r="F14" s="324"/>
      <c r="G14" s="331" t="s">
        <v>233</v>
      </c>
      <c r="H14" s="17"/>
      <c r="I14" s="332" t="str">
        <f>IF('รายการจัดซื้อจัดจ้าง'!AD52="","",'รายการจัดซื้อจัดจ้าง'!AD52)</f>
        <v>นางเพขรรัตน์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332" t="str">
        <f>IF('รายการจัดซื้อจัดจ้าง'!AE52="","",'รายการจัดซื้อจัดจ้าง'!AE52)</f>
        <v>รองผู้อำนวยการโรงเรียน</v>
      </c>
      <c r="V14" s="16"/>
      <c r="W14" s="16"/>
      <c r="X14" s="16"/>
      <c r="Y14" s="16"/>
      <c r="Z14" s="16"/>
      <c r="AA14" s="16"/>
      <c r="AB14" s="17"/>
      <c r="AC14" s="332" t="str">
        <f>IF('รายการจัดซื้อจัดจ้าง'!AC52="","",'รายการจัดซื้อจัดจ้าง'!AC52)</f>
        <v>ประธานกรรมการ</v>
      </c>
      <c r="AD14" s="16"/>
      <c r="AE14" s="16"/>
      <c r="AF14" s="16"/>
      <c r="AG14" s="16"/>
      <c r="AH14" s="16"/>
      <c r="AI14" s="16"/>
      <c r="AJ14" s="16"/>
      <c r="AK14" s="17"/>
      <c r="AL14" s="322"/>
      <c r="AM14" s="330"/>
      <c r="AN14" s="322"/>
      <c r="AO14" s="324"/>
      <c r="AP14" s="324"/>
      <c r="AQ14" s="324"/>
      <c r="AR14" s="324"/>
      <c r="AS14" s="331" t="s">
        <v>233</v>
      </c>
      <c r="AT14" s="17"/>
      <c r="AU14" s="332" t="str">
        <f>IF('รายการจัดซื้อจัดจ้าง'!AD43="","",'รายการจัดซื้อจัดจ้าง'!AD43)</f>
        <v>นางสาวกฤษฎาพร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7"/>
      <c r="BG14" s="332" t="str">
        <f>IF('รายการจัดซื้อจัดจ้าง'!AE43="","",'รายการจัดซื้อจัดจ้าง'!AE43)</f>
        <v>ครู</v>
      </c>
      <c r="BH14" s="16"/>
      <c r="BI14" s="16"/>
      <c r="BJ14" s="16"/>
      <c r="BK14" s="16"/>
      <c r="BL14" s="16"/>
      <c r="BM14" s="16"/>
      <c r="BN14" s="17"/>
      <c r="BO14" s="332" t="str">
        <f>IF('รายการจัดซื้อจัดจ้าง'!AC43="","",'รายการจัดซื้อจัดจ้าง'!AC43)</f>
        <v>ประธานกรรมการ</v>
      </c>
      <c r="BP14" s="16"/>
      <c r="BQ14" s="16"/>
      <c r="BR14" s="16"/>
      <c r="BS14" s="16"/>
      <c r="BT14" s="16"/>
      <c r="BU14" s="16"/>
      <c r="BV14" s="17"/>
      <c r="BW14" s="326"/>
      <c r="BX14" s="318"/>
    </row>
    <row r="15" ht="18.0" customHeight="1">
      <c r="A15" s="318"/>
      <c r="B15" s="322"/>
      <c r="C15" s="324"/>
      <c r="D15" s="324"/>
      <c r="E15" s="324"/>
      <c r="F15" s="333"/>
      <c r="G15" s="331" t="s">
        <v>226</v>
      </c>
      <c r="H15" s="17"/>
      <c r="I15" s="332" t="str">
        <f>IF('รายการจัดซื้อจัดจ้าง'!AD53="","",'รายการจัดซื้อจัดจ้าง'!AD53)</f>
        <v>นายรณชัย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332" t="str">
        <f>IF('รายการจัดซื้อจัดจ้าง'!AE53="","",'รายการจัดซื้อจัดจ้าง'!AE53)</f>
        <v>ครู</v>
      </c>
      <c r="V15" s="16"/>
      <c r="W15" s="16"/>
      <c r="X15" s="16"/>
      <c r="Y15" s="16"/>
      <c r="Z15" s="16"/>
      <c r="AA15" s="16"/>
      <c r="AB15" s="17"/>
      <c r="AC15" s="332" t="str">
        <f>IF('รายการจัดซื้อจัดจ้าง'!AC53="","",'รายการจัดซื้อจัดจ้าง'!AC53)</f>
        <v>กรรมการ</v>
      </c>
      <c r="AD15" s="16"/>
      <c r="AE15" s="16"/>
      <c r="AF15" s="16"/>
      <c r="AG15" s="16"/>
      <c r="AH15" s="16"/>
      <c r="AI15" s="16"/>
      <c r="AJ15" s="16"/>
      <c r="AK15" s="17"/>
      <c r="AL15" s="322"/>
      <c r="AM15" s="334"/>
      <c r="AN15" s="322"/>
      <c r="AO15" s="324"/>
      <c r="AP15" s="324"/>
      <c r="AQ15" s="324"/>
      <c r="AR15" s="333"/>
      <c r="AS15" s="331" t="s">
        <v>226</v>
      </c>
      <c r="AT15" s="17"/>
      <c r="AU15" s="332" t="str">
        <f>IF('รายการจัดซื้อจัดจ้าง'!AD44="","",'รายการจัดซื้อจัดจ้าง'!AD44)</f>
        <v>นางสาวสุมิตรา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/>
      <c r="BG15" s="332" t="str">
        <f>IF('รายการจัดซื้อจัดจ้าง'!AE44="","",'รายการจัดซื้อจัดจ้าง'!AE44)</f>
        <v>ครู</v>
      </c>
      <c r="BH15" s="16"/>
      <c r="BI15" s="16"/>
      <c r="BJ15" s="16"/>
      <c r="BK15" s="16"/>
      <c r="BL15" s="16"/>
      <c r="BM15" s="16"/>
      <c r="BN15" s="17"/>
      <c r="BO15" s="332" t="str">
        <f>IF('รายการจัดซื้อจัดจ้าง'!AC44="","",'รายการจัดซื้อจัดจ้าง'!AC44)</f>
        <v>กรรมการ</v>
      </c>
      <c r="BP15" s="16"/>
      <c r="BQ15" s="16"/>
      <c r="BR15" s="16"/>
      <c r="BS15" s="16"/>
      <c r="BT15" s="16"/>
      <c r="BU15" s="16"/>
      <c r="BV15" s="17"/>
      <c r="BW15" s="326"/>
      <c r="BX15" s="318"/>
    </row>
    <row r="16" ht="18.0" customHeight="1">
      <c r="A16" s="318"/>
      <c r="B16" s="322"/>
      <c r="C16" s="324"/>
      <c r="D16" s="324"/>
      <c r="E16" s="324"/>
      <c r="F16" s="324"/>
      <c r="G16" s="331" t="s">
        <v>227</v>
      </c>
      <c r="H16" s="17"/>
      <c r="I16" s="332" t="str">
        <f>IF('รายการจัดซื้อจัดจ้าง'!AD54="","",'รายการจัดซื้อจัดจ้าง'!AD54)</f>
        <v>นางสาวอารีลักษณ์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332" t="str">
        <f>IF('รายการจัดซื้อจัดจ้าง'!AE54="","",'รายการจัดซื้อจัดจ้าง'!AE54)</f>
        <v>ครู</v>
      </c>
      <c r="V16" s="16"/>
      <c r="W16" s="16"/>
      <c r="X16" s="16"/>
      <c r="Y16" s="16"/>
      <c r="Z16" s="16"/>
      <c r="AA16" s="16"/>
      <c r="AB16" s="17"/>
      <c r="AC16" s="332" t="str">
        <f>IF('รายการจัดซื้อจัดจ้าง'!AC54="","",'รายการจัดซื้อจัดจ้าง'!AC54)</f>
        <v>กรรมการและเลขานุการ</v>
      </c>
      <c r="AD16" s="16"/>
      <c r="AE16" s="16"/>
      <c r="AF16" s="16"/>
      <c r="AG16" s="16"/>
      <c r="AH16" s="16"/>
      <c r="AI16" s="16"/>
      <c r="AJ16" s="16"/>
      <c r="AK16" s="17"/>
      <c r="AL16" s="322"/>
      <c r="AM16" s="318"/>
      <c r="AN16" s="322"/>
      <c r="AO16" s="324"/>
      <c r="AP16" s="324"/>
      <c r="AQ16" s="324"/>
      <c r="AR16" s="324"/>
      <c r="AS16" s="331" t="s">
        <v>227</v>
      </c>
      <c r="AT16" s="17"/>
      <c r="AU16" s="332" t="str">
        <f>IF('รายการจัดซื้อจัดจ้าง'!AD45="","",'รายการจัดซื้อจัดจ้าง'!AD45)</f>
        <v>นางสาวนุกานต์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7"/>
      <c r="BG16" s="332" t="str">
        <f>IF('รายการจัดซื้อจัดจ้าง'!AE45="","",'รายการจัดซื้อจัดจ้าง'!AE45)</f>
        <v>ครู</v>
      </c>
      <c r="BH16" s="16"/>
      <c r="BI16" s="16"/>
      <c r="BJ16" s="16"/>
      <c r="BK16" s="16"/>
      <c r="BL16" s="16"/>
      <c r="BM16" s="16"/>
      <c r="BN16" s="17"/>
      <c r="BO16" s="332" t="str">
        <f>IF('รายการจัดซื้อจัดจ้าง'!AC45="","",'รายการจัดซื้อจัดจ้าง'!AC45)</f>
        <v>กรรมการและเลขานุการ</v>
      </c>
      <c r="BP16" s="16"/>
      <c r="BQ16" s="16"/>
      <c r="BR16" s="16"/>
      <c r="BS16" s="16"/>
      <c r="BT16" s="16"/>
      <c r="BU16" s="16"/>
      <c r="BV16" s="17"/>
      <c r="BW16" s="326"/>
      <c r="BX16" s="318"/>
    </row>
    <row r="17" ht="18.0" hidden="1" customHeight="1">
      <c r="A17" s="318"/>
      <c r="B17" s="322"/>
      <c r="C17" s="324"/>
      <c r="D17" s="324"/>
      <c r="E17" s="324"/>
      <c r="F17" s="324"/>
      <c r="G17" s="331"/>
      <c r="H17" s="17"/>
      <c r="I17" s="33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332"/>
      <c r="V17" s="16"/>
      <c r="W17" s="16"/>
      <c r="X17" s="16"/>
      <c r="Y17" s="16"/>
      <c r="Z17" s="16"/>
      <c r="AA17" s="16"/>
      <c r="AB17" s="17"/>
      <c r="AC17" s="332"/>
      <c r="AD17" s="16"/>
      <c r="AE17" s="16"/>
      <c r="AF17" s="16"/>
      <c r="AG17" s="16"/>
      <c r="AH17" s="16"/>
      <c r="AI17" s="16"/>
      <c r="AJ17" s="16"/>
      <c r="AK17" s="17"/>
      <c r="AL17" s="322"/>
      <c r="AM17" s="318"/>
      <c r="AN17" s="322"/>
      <c r="AO17" s="324"/>
      <c r="AP17" s="324"/>
      <c r="AQ17" s="324"/>
      <c r="AR17" s="324"/>
      <c r="AS17" s="335"/>
      <c r="AT17" s="335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18"/>
    </row>
    <row r="18" ht="18.0" hidden="1" customHeight="1">
      <c r="A18" s="318"/>
      <c r="B18" s="322"/>
      <c r="C18" s="324"/>
      <c r="D18" s="324"/>
      <c r="E18" s="324"/>
      <c r="F18" s="324"/>
      <c r="G18" s="331"/>
      <c r="H18" s="17"/>
      <c r="I18" s="33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332"/>
      <c r="V18" s="16"/>
      <c r="W18" s="16"/>
      <c r="X18" s="16"/>
      <c r="Y18" s="16"/>
      <c r="Z18" s="16"/>
      <c r="AA18" s="16"/>
      <c r="AB18" s="17"/>
      <c r="AC18" s="332"/>
      <c r="AD18" s="16"/>
      <c r="AE18" s="16"/>
      <c r="AF18" s="16"/>
      <c r="AG18" s="16"/>
      <c r="AH18" s="16"/>
      <c r="AI18" s="16"/>
      <c r="AJ18" s="16"/>
      <c r="AK18" s="17"/>
      <c r="AL18" s="322"/>
      <c r="AM18" s="318"/>
      <c r="AN18" s="322"/>
      <c r="AO18" s="324"/>
      <c r="AP18" s="324"/>
      <c r="AQ18" s="324"/>
      <c r="AR18" s="324"/>
      <c r="AS18" s="335"/>
      <c r="AT18" s="335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18"/>
    </row>
    <row r="19" ht="7.5" customHeight="1">
      <c r="A19" s="318"/>
      <c r="B19" s="322"/>
      <c r="C19" s="324"/>
      <c r="D19" s="324"/>
      <c r="E19" s="324"/>
      <c r="F19" s="324"/>
      <c r="G19" s="335"/>
      <c r="H19" s="335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22"/>
      <c r="AM19" s="318"/>
      <c r="AN19" s="322"/>
      <c r="AO19" s="324"/>
      <c r="AP19" s="324"/>
      <c r="AQ19" s="324"/>
      <c r="AR19" s="324"/>
      <c r="AS19" s="335"/>
      <c r="AT19" s="335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18"/>
    </row>
    <row r="20" ht="24.0" customHeight="1">
      <c r="A20" s="318"/>
      <c r="B20" s="322"/>
      <c r="C20" s="324"/>
      <c r="D20" s="324"/>
      <c r="E20" s="324"/>
      <c r="F20" s="337" t="s">
        <v>228</v>
      </c>
      <c r="G20" s="324"/>
      <c r="H20" s="324"/>
      <c r="I20" s="324" t="s">
        <v>229</v>
      </c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2"/>
      <c r="AM20" s="330"/>
      <c r="AN20" s="322"/>
      <c r="AO20" s="324"/>
      <c r="AP20" s="324"/>
      <c r="AQ20" s="324"/>
      <c r="AR20" s="337" t="s">
        <v>228</v>
      </c>
      <c r="AS20" s="324"/>
      <c r="AT20" s="324"/>
      <c r="AU20" s="324" t="s">
        <v>230</v>
      </c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18"/>
    </row>
    <row r="21" ht="7.5" customHeight="1">
      <c r="A21" s="318"/>
      <c r="B21" s="322"/>
      <c r="C21" s="324"/>
      <c r="D21" s="324"/>
      <c r="E21" s="324"/>
      <c r="F21" s="337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2"/>
      <c r="AM21" s="330"/>
      <c r="AN21" s="322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18"/>
    </row>
    <row r="22" ht="62.25" customHeight="1">
      <c r="A22" s="318"/>
      <c r="B22" s="322"/>
      <c r="C22" s="328" t="s">
        <v>231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7"/>
      <c r="AL22" s="322"/>
      <c r="AM22" s="338"/>
      <c r="AN22" s="322"/>
      <c r="AO22" s="328" t="s">
        <v>231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7"/>
      <c r="BW22" s="326"/>
      <c r="BX22" s="318"/>
    </row>
    <row r="23" ht="18.0" customHeight="1">
      <c r="A23" s="318"/>
      <c r="B23" s="322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2"/>
      <c r="AM23" s="338"/>
      <c r="AN23" s="322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18"/>
    </row>
    <row r="24" ht="18.0" customHeight="1">
      <c r="A24" s="318"/>
      <c r="B24" s="322"/>
      <c r="C24" s="324"/>
      <c r="D24" s="324"/>
      <c r="E24" s="324"/>
      <c r="F24" s="324"/>
      <c r="G24" s="324"/>
      <c r="H24" s="324"/>
      <c r="I24" s="324" t="str">
        <f>"สั่ง ณ "&amp;"วันที่ "&amp;'รายการจัดซื้อจัดจ้าง'!AG56</f>
        <v>สั่ง ณ วันที่ 3 เดือน พฤษภาคม พ.ศ.2566</v>
      </c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2"/>
      <c r="AM24" s="338"/>
      <c r="AN24" s="322"/>
      <c r="AO24" s="324"/>
      <c r="AP24" s="324"/>
      <c r="AQ24" s="324"/>
      <c r="AR24" s="324"/>
      <c r="AS24" s="324"/>
      <c r="AT24" s="324"/>
      <c r="AU24" s="324" t="str">
        <f>"สั่ง ณ "&amp;"วันที่ "&amp;'รายการจัดซื้อจัดจ้าง'!AG47</f>
        <v>สั่ง ณ วันที่ 3 เดือน พฤษภาคม พ.ศ.2566</v>
      </c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18"/>
    </row>
    <row r="25" ht="18.0" customHeight="1">
      <c r="A25" s="318"/>
      <c r="B25" s="322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2"/>
      <c r="AM25" s="338"/>
      <c r="AN25" s="322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18"/>
    </row>
    <row r="26" ht="18.0" customHeight="1">
      <c r="A26" s="318"/>
      <c r="B26" s="322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2"/>
      <c r="AM26" s="338"/>
      <c r="AN26" s="322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18"/>
    </row>
    <row r="27" ht="18.0" customHeight="1">
      <c r="A27" s="318"/>
      <c r="B27" s="322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2"/>
      <c r="AM27" s="338"/>
      <c r="AN27" s="322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18"/>
    </row>
    <row r="28" ht="23.25" customHeight="1">
      <c r="A28" s="318"/>
      <c r="B28" s="322"/>
      <c r="C28" s="324"/>
      <c r="D28" s="324"/>
      <c r="E28" s="324"/>
      <c r="F28" s="324"/>
      <c r="G28" s="324"/>
      <c r="H28" s="324"/>
      <c r="I28" s="339"/>
      <c r="J28" s="17"/>
      <c r="K28" s="324"/>
      <c r="L28" s="324"/>
      <c r="M28" s="324"/>
      <c r="N28" s="324"/>
      <c r="O28" s="324"/>
      <c r="P28" s="340"/>
      <c r="Q28" s="325" t="str">
        <f>"( "&amp;'รายการจัดซื้อจัดจ้าง'!AD57&amp;" )"</f>
        <v>( นายไพโรจน์ กุลวงศ์ )</v>
      </c>
      <c r="R28" s="16"/>
      <c r="S28" s="16"/>
      <c r="T28" s="16"/>
      <c r="U28" s="16"/>
      <c r="V28" s="16"/>
      <c r="W28" s="16"/>
      <c r="X28" s="16"/>
      <c r="Y28" s="17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2"/>
      <c r="AM28" s="338"/>
      <c r="AN28" s="322"/>
      <c r="AO28" s="324"/>
      <c r="AP28" s="324"/>
      <c r="AQ28" s="324"/>
      <c r="AR28" s="324"/>
      <c r="AS28" s="324"/>
      <c r="AT28" s="324"/>
      <c r="AU28" s="339"/>
      <c r="AV28" s="17"/>
      <c r="AW28" s="324"/>
      <c r="AX28" s="324"/>
      <c r="AY28" s="324"/>
      <c r="AZ28" s="324"/>
      <c r="BA28" s="324"/>
      <c r="BB28" s="340"/>
      <c r="BC28" s="325" t="str">
        <f>"( "&amp;'รายการจัดซื้อจัดจ้าง'!AD48&amp;" )"</f>
        <v>( นายไพโรจน์ กุลวงศ์ )</v>
      </c>
      <c r="BD28" s="16"/>
      <c r="BE28" s="16"/>
      <c r="BF28" s="16"/>
      <c r="BG28" s="16"/>
      <c r="BH28" s="16"/>
      <c r="BI28" s="16"/>
      <c r="BJ28" s="16"/>
      <c r="BK28" s="17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18"/>
    </row>
    <row r="29" ht="24.75" customHeight="1">
      <c r="A29" s="318"/>
      <c r="B29" s="322"/>
      <c r="C29" s="324"/>
      <c r="D29" s="324"/>
      <c r="E29" s="324"/>
      <c r="F29" s="324"/>
      <c r="G29" s="324"/>
      <c r="H29" s="324"/>
      <c r="I29" s="339"/>
      <c r="J29" s="17"/>
      <c r="K29" s="324"/>
      <c r="L29" s="324"/>
      <c r="M29" s="324"/>
      <c r="N29" s="324"/>
      <c r="O29" s="339" t="str">
        <f>'รายการจัดซื้อจัดจ้าง'!AE57</f>
        <v>ผู้อำนวยการโรงเรียน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2"/>
      <c r="AM29" s="338"/>
      <c r="AN29" s="322"/>
      <c r="AO29" s="324"/>
      <c r="AP29" s="324"/>
      <c r="AQ29" s="324"/>
      <c r="AR29" s="324"/>
      <c r="AS29" s="324"/>
      <c r="AT29" s="324"/>
      <c r="AU29" s="339"/>
      <c r="AV29" s="17"/>
      <c r="AW29" s="324"/>
      <c r="AX29" s="324"/>
      <c r="AY29" s="324"/>
      <c r="AZ29" s="324"/>
      <c r="BA29" s="339" t="str">
        <f>'รายการจัดซื้อจัดจ้าง'!AE48</f>
        <v>ผู้อำนวยการโรงเรียน</v>
      </c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18"/>
    </row>
    <row r="30" ht="24.75" customHeight="1">
      <c r="A30" s="318"/>
      <c r="B30" s="322"/>
      <c r="C30" s="324"/>
      <c r="D30" s="324"/>
      <c r="E30" s="324"/>
      <c r="F30" s="324"/>
      <c r="G30" s="324"/>
      <c r="H30" s="324"/>
      <c r="I30" s="341"/>
      <c r="J30" s="341"/>
      <c r="K30" s="324"/>
      <c r="L30" s="324"/>
      <c r="M30" s="324"/>
      <c r="N30" s="340"/>
      <c r="O30" s="339" t="str">
        <f>IF(LEFT(O29,3)="รอง","ผู้อำนวยการโรงเรียน"&amp;'หน้าหลัก'!C4,"")</f>
        <v/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2"/>
      <c r="AM30" s="318"/>
      <c r="AN30" s="322"/>
      <c r="AO30" s="324"/>
      <c r="AP30" s="324"/>
      <c r="AQ30" s="324"/>
      <c r="AR30" s="324"/>
      <c r="AS30" s="324"/>
      <c r="AT30" s="324"/>
      <c r="AU30" s="341"/>
      <c r="AV30" s="341"/>
      <c r="AW30" s="324"/>
      <c r="AX30" s="324"/>
      <c r="AY30" s="324"/>
      <c r="AZ30" s="340"/>
      <c r="BA30" s="339" t="str">
        <f>IF(LEFT(BA29,3)="รอง","ผู้อำนวยการโรงเรียน"&amp;'หน้าหลัก'!C4,"")</f>
        <v/>
      </c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7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18"/>
    </row>
    <row r="31" ht="18.0" customHeight="1">
      <c r="A31" s="318"/>
      <c r="B31" s="322"/>
      <c r="C31" s="324"/>
      <c r="D31" s="324"/>
      <c r="E31" s="324"/>
      <c r="F31" s="324"/>
      <c r="G31" s="324"/>
      <c r="H31" s="324"/>
      <c r="I31" s="324"/>
      <c r="J31" s="324"/>
      <c r="K31" s="324"/>
      <c r="L31" s="333"/>
      <c r="M31" s="333"/>
      <c r="N31" s="333"/>
      <c r="O31" s="333"/>
      <c r="P31" s="333"/>
      <c r="Q31" s="333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2"/>
      <c r="AM31" s="318"/>
      <c r="AN31" s="322"/>
      <c r="AO31" s="324"/>
      <c r="AP31" s="324"/>
      <c r="AQ31" s="324"/>
      <c r="AR31" s="324"/>
      <c r="AS31" s="324"/>
      <c r="AT31" s="324"/>
      <c r="AU31" s="324"/>
      <c r="AV31" s="324"/>
      <c r="AW31" s="324"/>
      <c r="AX31" s="333"/>
      <c r="AY31" s="333"/>
      <c r="AZ31" s="333"/>
      <c r="BA31" s="333"/>
      <c r="BB31" s="333"/>
      <c r="BC31" s="333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18"/>
    </row>
    <row r="32" ht="18.0" customHeight="1">
      <c r="A32" s="318"/>
      <c r="B32" s="322"/>
      <c r="C32" s="324"/>
      <c r="D32" s="342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42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2"/>
      <c r="AM32" s="318"/>
      <c r="AN32" s="322"/>
      <c r="AO32" s="324"/>
      <c r="AP32" s="342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42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18"/>
    </row>
    <row r="33" ht="18.0" customHeight="1">
      <c r="A33" s="318"/>
      <c r="B33" s="322"/>
      <c r="C33" s="324"/>
      <c r="D33" s="324"/>
      <c r="E33" s="324"/>
      <c r="F33" s="340"/>
      <c r="G33" s="340"/>
      <c r="H33" s="340"/>
      <c r="I33" s="340"/>
      <c r="J33" s="340"/>
      <c r="K33" s="340"/>
      <c r="L33" s="340"/>
      <c r="M33" s="340"/>
      <c r="N33" s="340"/>
      <c r="O33" s="324"/>
      <c r="P33" s="324"/>
      <c r="Q33" s="324"/>
      <c r="R33" s="324"/>
      <c r="S33" s="324"/>
      <c r="T33" s="324"/>
      <c r="U33" s="324"/>
      <c r="V33" s="340"/>
      <c r="W33" s="340"/>
      <c r="X33" s="340"/>
      <c r="Y33" s="340"/>
      <c r="Z33" s="340"/>
      <c r="AA33" s="340"/>
      <c r="AB33" s="340"/>
      <c r="AC33" s="340"/>
      <c r="AD33" s="324"/>
      <c r="AE33" s="324"/>
      <c r="AF33" s="324"/>
      <c r="AG33" s="324"/>
      <c r="AH33" s="324"/>
      <c r="AI33" s="324"/>
      <c r="AJ33" s="324"/>
      <c r="AK33" s="324"/>
      <c r="AL33" s="322"/>
      <c r="AM33" s="318"/>
      <c r="AN33" s="322"/>
      <c r="AO33" s="324"/>
      <c r="AP33" s="324"/>
      <c r="AQ33" s="324"/>
      <c r="AR33" s="340"/>
      <c r="AS33" s="340"/>
      <c r="AT33" s="340"/>
      <c r="AU33" s="340"/>
      <c r="AV33" s="340"/>
      <c r="AW33" s="340"/>
      <c r="AX33" s="340"/>
      <c r="AY33" s="340"/>
      <c r="AZ33" s="340"/>
      <c r="BA33" s="324"/>
      <c r="BB33" s="324"/>
      <c r="BC33" s="324"/>
      <c r="BD33" s="324"/>
      <c r="BE33" s="324"/>
      <c r="BF33" s="324"/>
      <c r="BG33" s="324"/>
      <c r="BH33" s="340"/>
      <c r="BI33" s="340"/>
      <c r="BJ33" s="340"/>
      <c r="BK33" s="340"/>
      <c r="BL33" s="340"/>
      <c r="BM33" s="340"/>
      <c r="BN33" s="340"/>
      <c r="BO33" s="340"/>
      <c r="BP33" s="324"/>
      <c r="BQ33" s="324"/>
      <c r="BR33" s="324"/>
      <c r="BS33" s="324"/>
      <c r="BT33" s="324"/>
      <c r="BU33" s="324"/>
      <c r="BV33" s="324"/>
      <c r="BW33" s="324"/>
      <c r="BX33" s="318"/>
    </row>
    <row r="34" ht="18.0" customHeight="1">
      <c r="A34" s="318"/>
      <c r="B34" s="322"/>
      <c r="C34" s="340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40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2"/>
      <c r="AM34" s="318"/>
      <c r="AN34" s="322"/>
      <c r="AO34" s="340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40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18"/>
    </row>
    <row r="35" ht="18.0" hidden="1" customHeight="1">
      <c r="A35" s="318"/>
      <c r="B35" s="318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18"/>
      <c r="AM35" s="320"/>
      <c r="AN35" s="320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18"/>
    </row>
    <row r="36" ht="18.0" hidden="1" customHeight="1">
      <c r="A36" s="318"/>
      <c r="B36" s="318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0"/>
      <c r="AM36" s="320"/>
      <c r="AN36" s="320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18"/>
    </row>
    <row r="37" ht="18.0" hidden="1" customHeight="1">
      <c r="A37" s="318"/>
      <c r="B37" s="318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0"/>
      <c r="AM37" s="318"/>
      <c r="AN37" s="318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18"/>
    </row>
    <row r="38" ht="18.0" hidden="1" customHeight="1">
      <c r="A38" s="318"/>
      <c r="B38" s="318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0"/>
      <c r="AM38" s="318"/>
      <c r="AN38" s="318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18"/>
    </row>
    <row r="39" ht="18.0" hidden="1" customHeight="1">
      <c r="A39" s="318"/>
      <c r="B39" s="318"/>
      <c r="C39" s="324"/>
      <c r="D39" s="324"/>
      <c r="E39" s="324"/>
      <c r="F39" s="324"/>
      <c r="G39" s="324"/>
      <c r="H39" s="324"/>
      <c r="I39" s="339"/>
      <c r="J39" s="17"/>
      <c r="K39" s="324"/>
      <c r="L39" s="324"/>
      <c r="M39" s="324"/>
      <c r="N39" s="324"/>
      <c r="O39" s="324"/>
      <c r="P39" s="340"/>
      <c r="Q39" s="325"/>
      <c r="R39" s="16"/>
      <c r="S39" s="16"/>
      <c r="T39" s="16"/>
      <c r="U39" s="16"/>
      <c r="V39" s="16"/>
      <c r="W39" s="16"/>
      <c r="X39" s="16"/>
      <c r="Y39" s="17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0"/>
      <c r="AM39" s="318"/>
      <c r="AN39" s="318"/>
      <c r="AO39" s="324"/>
      <c r="AP39" s="324"/>
      <c r="AQ39" s="324"/>
      <c r="AR39" s="324"/>
      <c r="AS39" s="324"/>
      <c r="AT39" s="324"/>
      <c r="AU39" s="339"/>
      <c r="AV39" s="17"/>
      <c r="AW39" s="324"/>
      <c r="AX39" s="324"/>
      <c r="AY39" s="324"/>
      <c r="AZ39" s="324"/>
      <c r="BA39" s="324"/>
      <c r="BB39" s="340"/>
      <c r="BC39" s="325"/>
      <c r="BD39" s="16"/>
      <c r="BE39" s="16"/>
      <c r="BF39" s="16"/>
      <c r="BG39" s="16"/>
      <c r="BH39" s="16"/>
      <c r="BI39" s="16"/>
      <c r="BJ39" s="16"/>
      <c r="BK39" s="17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18"/>
    </row>
    <row r="40" ht="18.0" hidden="1" customHeight="1">
      <c r="A40" s="318"/>
      <c r="B40" s="318"/>
      <c r="C40" s="324"/>
      <c r="D40" s="324"/>
      <c r="E40" s="324"/>
      <c r="F40" s="324"/>
      <c r="G40" s="324"/>
      <c r="H40" s="324"/>
      <c r="I40" s="339"/>
      <c r="J40" s="17"/>
      <c r="K40" s="324"/>
      <c r="L40" s="324"/>
      <c r="M40" s="324"/>
      <c r="N40" s="324"/>
      <c r="O40" s="339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0"/>
      <c r="AM40" s="318"/>
      <c r="AN40" s="318"/>
      <c r="AO40" s="324"/>
      <c r="AP40" s="324"/>
      <c r="AQ40" s="324"/>
      <c r="AR40" s="324"/>
      <c r="AS40" s="324"/>
      <c r="AT40" s="324"/>
      <c r="AU40" s="339"/>
      <c r="AV40" s="17"/>
      <c r="AW40" s="324"/>
      <c r="AX40" s="324"/>
      <c r="AY40" s="324"/>
      <c r="AZ40" s="324"/>
      <c r="BA40" s="339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18"/>
    </row>
    <row r="41" ht="18.0" hidden="1" customHeight="1">
      <c r="A41" s="318"/>
      <c r="B41" s="318"/>
      <c r="C41" s="324"/>
      <c r="D41" s="324"/>
      <c r="E41" s="324"/>
      <c r="F41" s="324"/>
      <c r="G41" s="324"/>
      <c r="H41" s="324"/>
      <c r="I41" s="339"/>
      <c r="J41" s="17"/>
      <c r="K41" s="324"/>
      <c r="L41" s="324"/>
      <c r="M41" s="324"/>
      <c r="N41" s="340"/>
      <c r="O41" s="324"/>
      <c r="P41" s="339"/>
      <c r="Q41" s="17"/>
      <c r="R41" s="324"/>
      <c r="S41" s="324"/>
      <c r="T41" s="339"/>
      <c r="U41" s="16"/>
      <c r="V41" s="16"/>
      <c r="W41" s="16"/>
      <c r="X41" s="17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0"/>
      <c r="AM41" s="320"/>
      <c r="AN41" s="320"/>
      <c r="AO41" s="324"/>
      <c r="AP41" s="324"/>
      <c r="AQ41" s="324"/>
      <c r="AR41" s="324"/>
      <c r="AS41" s="324"/>
      <c r="AT41" s="324"/>
      <c r="AU41" s="339"/>
      <c r="AV41" s="17"/>
      <c r="AW41" s="324"/>
      <c r="AX41" s="324"/>
      <c r="AY41" s="324"/>
      <c r="AZ41" s="340"/>
      <c r="BA41" s="324"/>
      <c r="BB41" s="339"/>
      <c r="BC41" s="17"/>
      <c r="BD41" s="324"/>
      <c r="BE41" s="324"/>
      <c r="BF41" s="339"/>
      <c r="BG41" s="16"/>
      <c r="BH41" s="16"/>
      <c r="BI41" s="16"/>
      <c r="BJ41" s="17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18"/>
    </row>
    <row r="42" ht="6.0" hidden="1" customHeight="1">
      <c r="A42" s="318"/>
      <c r="B42" s="318"/>
      <c r="C42" s="324"/>
      <c r="D42" s="324"/>
      <c r="E42" s="324"/>
      <c r="F42" s="324"/>
      <c r="G42" s="324"/>
      <c r="H42" s="324"/>
      <c r="I42" s="341"/>
      <c r="J42" s="341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0"/>
      <c r="AM42" s="320"/>
      <c r="AN42" s="320"/>
      <c r="AO42" s="324"/>
      <c r="AP42" s="324"/>
      <c r="AQ42" s="324"/>
      <c r="AR42" s="324"/>
      <c r="AS42" s="324"/>
      <c r="AT42" s="324"/>
      <c r="AU42" s="341"/>
      <c r="AV42" s="341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18"/>
    </row>
    <row r="43" ht="4.5" hidden="1" customHeight="1">
      <c r="A43" s="318"/>
      <c r="B43" s="318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0"/>
      <c r="AM43" s="320"/>
      <c r="AN43" s="320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18"/>
    </row>
    <row r="44" ht="24.0" hidden="1" customHeight="1">
      <c r="A44" s="318"/>
      <c r="B44" s="318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0"/>
      <c r="AM44" s="320"/>
      <c r="AN44" s="320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18"/>
    </row>
    <row r="45" ht="21.0" customHeight="1">
      <c r="A45" s="318"/>
      <c r="B45" s="318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18"/>
    </row>
    <row r="46" ht="21.0" customHeight="1">
      <c r="A46" s="318"/>
      <c r="B46" s="318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18"/>
    </row>
    <row r="47" ht="21.0" customHeight="1">
      <c r="A47" s="326"/>
      <c r="B47" s="326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6"/>
    </row>
    <row r="48" ht="21.0" customHeight="1">
      <c r="A48" s="326"/>
      <c r="B48" s="326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6"/>
    </row>
    <row r="49" ht="21.0" customHeight="1">
      <c r="A49" s="326"/>
      <c r="B49" s="326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6"/>
    </row>
    <row r="50" ht="21.0" customHeight="1">
      <c r="A50" s="326"/>
      <c r="B50" s="326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6"/>
    </row>
    <row r="51" ht="21.0" customHeight="1">
      <c r="A51" s="326"/>
      <c r="B51" s="326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6"/>
    </row>
    <row r="52" ht="21.0" customHeight="1">
      <c r="A52" s="326"/>
      <c r="B52" s="326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6"/>
    </row>
    <row r="53" ht="21.0" customHeight="1">
      <c r="A53" s="326"/>
      <c r="B53" s="326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6"/>
    </row>
    <row r="54" ht="21.0" customHeight="1">
      <c r="A54" s="326"/>
      <c r="B54" s="326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6"/>
    </row>
    <row r="55" ht="21.0" customHeight="1">
      <c r="A55" s="326"/>
      <c r="B55" s="326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6"/>
    </row>
    <row r="56" ht="21.0" customHeight="1">
      <c r="A56" s="326"/>
      <c r="B56" s="326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6"/>
    </row>
    <row r="57" ht="21.0" customHeight="1">
      <c r="A57" s="326"/>
      <c r="B57" s="326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6"/>
    </row>
    <row r="58" ht="21.0" customHeight="1">
      <c r="A58" s="326"/>
      <c r="B58" s="326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6"/>
    </row>
    <row r="59" ht="21.0" customHeight="1">
      <c r="A59" s="326"/>
      <c r="B59" s="326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6"/>
    </row>
    <row r="60" ht="21.0" customHeight="1">
      <c r="A60" s="326"/>
      <c r="B60" s="326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6"/>
    </row>
    <row r="61" ht="21.0" customHeight="1">
      <c r="A61" s="326"/>
      <c r="B61" s="326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  <c r="BX61" s="326"/>
    </row>
    <row r="62" ht="21.0" customHeight="1">
      <c r="A62" s="326"/>
      <c r="B62" s="326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6"/>
    </row>
    <row r="63" ht="21.0" customHeight="1">
      <c r="A63" s="326"/>
      <c r="B63" s="326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6"/>
    </row>
    <row r="64" ht="21.0" customHeight="1">
      <c r="A64" s="326"/>
      <c r="B64" s="326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6"/>
    </row>
    <row r="65" ht="21.0" customHeight="1">
      <c r="A65" s="326"/>
      <c r="B65" s="326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6"/>
    </row>
    <row r="66" ht="21.0" customHeight="1">
      <c r="A66" s="326"/>
      <c r="B66" s="326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6"/>
    </row>
    <row r="67" ht="21.0" customHeight="1">
      <c r="A67" s="326"/>
      <c r="B67" s="326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6"/>
    </row>
    <row r="68" ht="21.0" customHeight="1">
      <c r="A68" s="326"/>
      <c r="B68" s="326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6"/>
    </row>
    <row r="69" ht="21.0" customHeight="1">
      <c r="A69" s="326"/>
      <c r="B69" s="326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6"/>
    </row>
    <row r="70" ht="21.0" customHeight="1">
      <c r="A70" s="326"/>
      <c r="B70" s="326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  <c r="BX70" s="326"/>
    </row>
    <row r="71" ht="21.0" customHeight="1">
      <c r="A71" s="326"/>
      <c r="B71" s="326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  <c r="BX71" s="326"/>
    </row>
    <row r="72" ht="21.0" customHeight="1">
      <c r="A72" s="326"/>
      <c r="B72" s="326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  <c r="BX72" s="326"/>
    </row>
    <row r="73" ht="21.0" customHeight="1">
      <c r="A73" s="326"/>
      <c r="B73" s="326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6"/>
    </row>
    <row r="74" ht="21.0" customHeight="1">
      <c r="A74" s="326"/>
      <c r="B74" s="326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N74" s="323"/>
      <c r="BO74" s="323"/>
      <c r="BP74" s="323"/>
      <c r="BQ74" s="323"/>
      <c r="BR74" s="323"/>
      <c r="BS74" s="323"/>
      <c r="BT74" s="323"/>
      <c r="BU74" s="323"/>
      <c r="BV74" s="323"/>
      <c r="BW74" s="323"/>
      <c r="BX74" s="326"/>
    </row>
    <row r="75" ht="21.0" customHeight="1">
      <c r="A75" s="326"/>
      <c r="B75" s="326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6"/>
    </row>
    <row r="76" ht="21.0" customHeight="1">
      <c r="A76" s="326"/>
      <c r="B76" s="326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6"/>
    </row>
    <row r="77" ht="21.0" customHeight="1">
      <c r="A77" s="326"/>
      <c r="B77" s="326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  <c r="BX77" s="326"/>
    </row>
    <row r="78" ht="21.0" customHeight="1">
      <c r="A78" s="326"/>
      <c r="B78" s="326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  <c r="BX78" s="326"/>
    </row>
    <row r="79" ht="21.0" customHeight="1">
      <c r="A79" s="326"/>
      <c r="B79" s="326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6"/>
    </row>
    <row r="80" ht="21.0" customHeight="1">
      <c r="A80" s="326"/>
      <c r="B80" s="326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  <c r="BX80" s="326"/>
    </row>
    <row r="81" ht="21.0" customHeight="1">
      <c r="A81" s="326"/>
      <c r="B81" s="326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6"/>
    </row>
    <row r="82" ht="21.0" customHeight="1">
      <c r="A82" s="326"/>
      <c r="B82" s="326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6"/>
    </row>
    <row r="83" ht="21.0" customHeight="1">
      <c r="A83" s="326"/>
      <c r="B83" s="326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6"/>
    </row>
    <row r="84" ht="21.0" customHeight="1">
      <c r="A84" s="326"/>
      <c r="B84" s="326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6"/>
    </row>
    <row r="85" ht="21.0" customHeight="1">
      <c r="A85" s="326"/>
      <c r="B85" s="326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6"/>
    </row>
    <row r="86" ht="21.0" customHeight="1">
      <c r="A86" s="326"/>
      <c r="B86" s="326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  <c r="BX86" s="326"/>
    </row>
    <row r="87" ht="21.0" customHeight="1">
      <c r="A87" s="326"/>
      <c r="B87" s="326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6"/>
    </row>
    <row r="88" ht="21.0" customHeight="1">
      <c r="A88" s="326"/>
      <c r="B88" s="326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6"/>
    </row>
    <row r="89" ht="21.0" customHeight="1">
      <c r="A89" s="326"/>
      <c r="B89" s="326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  <c r="BX89" s="326"/>
    </row>
    <row r="90" ht="21.0" customHeight="1">
      <c r="A90" s="326"/>
      <c r="B90" s="326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  <c r="BX90" s="326"/>
    </row>
    <row r="91" ht="21.0" customHeight="1">
      <c r="A91" s="326"/>
      <c r="B91" s="326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  <c r="BX91" s="326"/>
    </row>
    <row r="92" ht="21.0" customHeight="1">
      <c r="A92" s="326"/>
      <c r="B92" s="326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  <c r="BU92" s="323"/>
      <c r="BV92" s="323"/>
      <c r="BW92" s="323"/>
      <c r="BX92" s="326"/>
    </row>
    <row r="93" ht="21.0" customHeight="1">
      <c r="A93" s="326"/>
      <c r="B93" s="326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  <c r="BX93" s="326"/>
    </row>
    <row r="94" ht="21.0" customHeight="1">
      <c r="A94" s="326"/>
      <c r="B94" s="326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  <c r="BX94" s="326"/>
    </row>
    <row r="95" ht="21.0" customHeight="1">
      <c r="A95" s="326"/>
      <c r="B95" s="326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6"/>
    </row>
    <row r="96" ht="21.0" customHeight="1">
      <c r="A96" s="326"/>
      <c r="B96" s="326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23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/>
      <c r="BW96" s="323"/>
      <c r="BX96" s="326"/>
    </row>
    <row r="97" ht="21.0" customHeight="1">
      <c r="A97" s="326"/>
      <c r="B97" s="326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  <c r="BX97" s="326"/>
    </row>
    <row r="98" ht="21.0" customHeight="1">
      <c r="A98" s="326"/>
      <c r="B98" s="326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6"/>
    </row>
    <row r="99" ht="21.0" customHeight="1">
      <c r="A99" s="326"/>
      <c r="B99" s="326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  <c r="BX99" s="326"/>
    </row>
    <row r="100" ht="21.0" customHeight="1">
      <c r="A100" s="326"/>
      <c r="B100" s="326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6"/>
    </row>
    <row r="101" ht="21.0" customHeight="1">
      <c r="A101" s="326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6"/>
    </row>
    <row r="102" ht="21.0" customHeight="1">
      <c r="A102" s="326"/>
      <c r="B102" s="326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6"/>
    </row>
    <row r="103" ht="21.0" customHeight="1">
      <c r="A103" s="326"/>
      <c r="B103" s="326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323"/>
      <c r="AQ103" s="323"/>
      <c r="AR103" s="323"/>
      <c r="AS103" s="323"/>
      <c r="AT103" s="323"/>
      <c r="AU103" s="323"/>
      <c r="AV103" s="323"/>
      <c r="AW103" s="323"/>
      <c r="AX103" s="323"/>
      <c r="AY103" s="323"/>
      <c r="AZ103" s="323"/>
      <c r="BA103" s="323"/>
      <c r="BB103" s="323"/>
      <c r="BC103" s="323"/>
      <c r="BD103" s="323"/>
      <c r="BE103" s="323"/>
      <c r="BF103" s="323"/>
      <c r="BG103" s="32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6"/>
    </row>
    <row r="104" ht="21.0" customHeight="1">
      <c r="A104" s="326"/>
      <c r="B104" s="326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6"/>
    </row>
    <row r="105" ht="21.0" customHeight="1">
      <c r="A105" s="326"/>
      <c r="B105" s="326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  <c r="BX105" s="326"/>
    </row>
    <row r="106" ht="21.0" customHeight="1">
      <c r="A106" s="326"/>
      <c r="B106" s="326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  <c r="BX106" s="326"/>
    </row>
    <row r="107" ht="21.0" customHeight="1">
      <c r="A107" s="326"/>
      <c r="B107" s="326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  <c r="BX107" s="326"/>
    </row>
    <row r="108" ht="21.0" customHeight="1">
      <c r="A108" s="326"/>
      <c r="B108" s="326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  <c r="BX108" s="326"/>
    </row>
    <row r="109" ht="21.0" customHeight="1">
      <c r="A109" s="326"/>
      <c r="B109" s="326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6"/>
    </row>
    <row r="110" ht="21.0" customHeight="1">
      <c r="A110" s="326"/>
      <c r="B110" s="326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  <c r="BX110" s="326"/>
    </row>
    <row r="111" ht="21.0" customHeight="1">
      <c r="A111" s="326"/>
      <c r="B111" s="326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6"/>
    </row>
    <row r="112" ht="21.0" customHeight="1">
      <c r="A112" s="326"/>
      <c r="B112" s="326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6"/>
    </row>
    <row r="113" ht="21.0" customHeight="1">
      <c r="A113" s="326"/>
      <c r="B113" s="326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6"/>
    </row>
    <row r="114" ht="21.0" customHeight="1">
      <c r="A114" s="326"/>
      <c r="B114" s="326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6"/>
    </row>
    <row r="115" ht="21.0" customHeight="1">
      <c r="A115" s="326"/>
      <c r="B115" s="326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6"/>
    </row>
    <row r="116" ht="21.0" customHeight="1">
      <c r="A116" s="326"/>
      <c r="B116" s="326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6"/>
    </row>
    <row r="117" ht="21.0" customHeight="1">
      <c r="A117" s="326"/>
      <c r="B117" s="326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6"/>
    </row>
    <row r="118" ht="21.0" customHeight="1">
      <c r="A118" s="326"/>
      <c r="B118" s="326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6"/>
    </row>
    <row r="119" ht="21.0" customHeight="1">
      <c r="A119" s="326"/>
      <c r="B119" s="326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  <c r="AN119" s="323"/>
      <c r="AO119" s="323"/>
      <c r="AP119" s="323"/>
      <c r="AQ119" s="323"/>
      <c r="AR119" s="323"/>
      <c r="AS119" s="323"/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323"/>
      <c r="BX119" s="326"/>
    </row>
    <row r="120" ht="21.0" customHeight="1">
      <c r="A120" s="326"/>
      <c r="B120" s="326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  <c r="BX120" s="326"/>
    </row>
    <row r="121" ht="21.0" customHeight="1">
      <c r="A121" s="326"/>
      <c r="B121" s="326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  <c r="BX121" s="326"/>
    </row>
    <row r="122" ht="21.0" customHeight="1">
      <c r="A122" s="326"/>
      <c r="B122" s="326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323"/>
      <c r="BX122" s="326"/>
    </row>
    <row r="123" ht="21.0" customHeight="1">
      <c r="A123" s="326"/>
      <c r="B123" s="326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  <c r="AN123" s="323"/>
      <c r="AO123" s="323"/>
      <c r="AP123" s="323"/>
      <c r="AQ123" s="323"/>
      <c r="AR123" s="323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  <c r="BX123" s="326"/>
    </row>
    <row r="124" ht="21.0" customHeight="1">
      <c r="A124" s="326"/>
      <c r="B124" s="326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3"/>
      <c r="BF124" s="323"/>
      <c r="BG124" s="323"/>
      <c r="BH124" s="323"/>
      <c r="BI124" s="323"/>
      <c r="BJ124" s="323"/>
      <c r="BK124" s="323"/>
      <c r="BL124" s="323"/>
      <c r="BM124" s="323"/>
      <c r="BN124" s="323"/>
      <c r="BO124" s="323"/>
      <c r="BP124" s="323"/>
      <c r="BQ124" s="323"/>
      <c r="BR124" s="323"/>
      <c r="BS124" s="323"/>
      <c r="BT124" s="323"/>
      <c r="BU124" s="323"/>
      <c r="BV124" s="323"/>
      <c r="BW124" s="323"/>
      <c r="BX124" s="326"/>
    </row>
    <row r="125" ht="21.0" customHeight="1">
      <c r="A125" s="326"/>
      <c r="B125" s="326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323"/>
      <c r="BX125" s="326"/>
    </row>
    <row r="126" ht="21.0" customHeight="1">
      <c r="A126" s="326"/>
      <c r="B126" s="326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23"/>
      <c r="BG126" s="323"/>
      <c r="BH126" s="323"/>
      <c r="BI126" s="323"/>
      <c r="BJ126" s="323"/>
      <c r="BK126" s="323"/>
      <c r="BL126" s="323"/>
      <c r="BM126" s="323"/>
      <c r="BN126" s="323"/>
      <c r="BO126" s="323"/>
      <c r="BP126" s="323"/>
      <c r="BQ126" s="323"/>
      <c r="BR126" s="323"/>
      <c r="BS126" s="323"/>
      <c r="BT126" s="323"/>
      <c r="BU126" s="323"/>
      <c r="BV126" s="323"/>
      <c r="BW126" s="323"/>
      <c r="BX126" s="326"/>
    </row>
    <row r="127" ht="21.0" customHeight="1">
      <c r="A127" s="326"/>
      <c r="B127" s="326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  <c r="AU127" s="323"/>
      <c r="AV127" s="323"/>
      <c r="AW127" s="323"/>
      <c r="AX127" s="323"/>
      <c r="AY127" s="323"/>
      <c r="AZ127" s="323"/>
      <c r="BA127" s="323"/>
      <c r="BB127" s="323"/>
      <c r="BC127" s="323"/>
      <c r="BD127" s="323"/>
      <c r="BE127" s="323"/>
      <c r="BF127" s="323"/>
      <c r="BG127" s="323"/>
      <c r="BH127" s="323"/>
      <c r="BI127" s="323"/>
      <c r="BJ127" s="323"/>
      <c r="BK127" s="323"/>
      <c r="BL127" s="323"/>
      <c r="BM127" s="323"/>
      <c r="BN127" s="323"/>
      <c r="BO127" s="323"/>
      <c r="BP127" s="323"/>
      <c r="BQ127" s="323"/>
      <c r="BR127" s="323"/>
      <c r="BS127" s="323"/>
      <c r="BT127" s="323"/>
      <c r="BU127" s="323"/>
      <c r="BV127" s="323"/>
      <c r="BW127" s="323"/>
      <c r="BX127" s="326"/>
    </row>
    <row r="128" ht="21.0" customHeight="1">
      <c r="A128" s="326"/>
      <c r="B128" s="326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/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3"/>
      <c r="BO128" s="323"/>
      <c r="BP128" s="323"/>
      <c r="BQ128" s="323"/>
      <c r="BR128" s="323"/>
      <c r="BS128" s="323"/>
      <c r="BT128" s="323"/>
      <c r="BU128" s="323"/>
      <c r="BV128" s="323"/>
      <c r="BW128" s="323"/>
      <c r="BX128" s="326"/>
    </row>
    <row r="129" ht="21.0" customHeight="1">
      <c r="A129" s="326"/>
      <c r="B129" s="326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  <c r="AN129" s="323"/>
      <c r="AO129" s="323"/>
      <c r="AP129" s="323"/>
      <c r="AQ129" s="323"/>
      <c r="AR129" s="323"/>
      <c r="AS129" s="323"/>
      <c r="AT129" s="323"/>
      <c r="AU129" s="323"/>
      <c r="AV129" s="323"/>
      <c r="AW129" s="323"/>
      <c r="AX129" s="323"/>
      <c r="AY129" s="323"/>
      <c r="AZ129" s="323"/>
      <c r="BA129" s="323"/>
      <c r="BB129" s="323"/>
      <c r="BC129" s="323"/>
      <c r="BD129" s="323"/>
      <c r="BE129" s="323"/>
      <c r="BF129" s="323"/>
      <c r="BG129" s="323"/>
      <c r="BH129" s="323"/>
      <c r="BI129" s="323"/>
      <c r="BJ129" s="323"/>
      <c r="BK129" s="323"/>
      <c r="BL129" s="323"/>
      <c r="BM129" s="323"/>
      <c r="BN129" s="323"/>
      <c r="BO129" s="323"/>
      <c r="BP129" s="323"/>
      <c r="BQ129" s="323"/>
      <c r="BR129" s="323"/>
      <c r="BS129" s="323"/>
      <c r="BT129" s="323"/>
      <c r="BU129" s="323"/>
      <c r="BV129" s="323"/>
      <c r="BW129" s="323"/>
      <c r="BX129" s="326"/>
    </row>
    <row r="130" ht="21.0" customHeight="1">
      <c r="A130" s="326"/>
      <c r="B130" s="326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3"/>
      <c r="BL130" s="323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  <c r="BX130" s="326"/>
    </row>
    <row r="131" ht="21.0" customHeight="1">
      <c r="A131" s="326"/>
      <c r="B131" s="326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/>
      <c r="BG131" s="323"/>
      <c r="BH131" s="323"/>
      <c r="BI131" s="323"/>
      <c r="BJ131" s="323"/>
      <c r="BK131" s="323"/>
      <c r="BL131" s="323"/>
      <c r="BM131" s="323"/>
      <c r="BN131" s="323"/>
      <c r="BO131" s="323"/>
      <c r="BP131" s="323"/>
      <c r="BQ131" s="323"/>
      <c r="BR131" s="323"/>
      <c r="BS131" s="323"/>
      <c r="BT131" s="323"/>
      <c r="BU131" s="323"/>
      <c r="BV131" s="323"/>
      <c r="BW131" s="323"/>
      <c r="BX131" s="326"/>
    </row>
    <row r="132" ht="21.0" customHeight="1">
      <c r="A132" s="326"/>
      <c r="B132" s="326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3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3"/>
      <c r="BL132" s="323"/>
      <c r="BM132" s="323"/>
      <c r="BN132" s="323"/>
      <c r="BO132" s="323"/>
      <c r="BP132" s="323"/>
      <c r="BQ132" s="323"/>
      <c r="BR132" s="323"/>
      <c r="BS132" s="323"/>
      <c r="BT132" s="323"/>
      <c r="BU132" s="323"/>
      <c r="BV132" s="323"/>
      <c r="BW132" s="323"/>
      <c r="BX132" s="326"/>
    </row>
    <row r="133" ht="21.0" customHeight="1">
      <c r="A133" s="326"/>
      <c r="B133" s="326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  <c r="BL133" s="323"/>
      <c r="BM133" s="323"/>
      <c r="BN133" s="323"/>
      <c r="BO133" s="323"/>
      <c r="BP133" s="323"/>
      <c r="BQ133" s="323"/>
      <c r="BR133" s="323"/>
      <c r="BS133" s="323"/>
      <c r="BT133" s="323"/>
      <c r="BU133" s="323"/>
      <c r="BV133" s="323"/>
      <c r="BW133" s="323"/>
      <c r="BX133" s="326"/>
    </row>
    <row r="134" ht="21.0" customHeight="1">
      <c r="A134" s="326"/>
      <c r="B134" s="326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  <c r="BL134" s="323"/>
      <c r="BM134" s="323"/>
      <c r="BN134" s="323"/>
      <c r="BO134" s="323"/>
      <c r="BP134" s="323"/>
      <c r="BQ134" s="323"/>
      <c r="BR134" s="323"/>
      <c r="BS134" s="323"/>
      <c r="BT134" s="323"/>
      <c r="BU134" s="323"/>
      <c r="BV134" s="323"/>
      <c r="BW134" s="323"/>
      <c r="BX134" s="326"/>
    </row>
    <row r="135" ht="21.0" customHeight="1">
      <c r="A135" s="326"/>
      <c r="B135" s="326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23"/>
      <c r="BL135" s="323"/>
      <c r="BM135" s="323"/>
      <c r="BN135" s="323"/>
      <c r="BO135" s="323"/>
      <c r="BP135" s="323"/>
      <c r="BQ135" s="323"/>
      <c r="BR135" s="323"/>
      <c r="BS135" s="323"/>
      <c r="BT135" s="323"/>
      <c r="BU135" s="323"/>
      <c r="BV135" s="323"/>
      <c r="BW135" s="323"/>
      <c r="BX135" s="326"/>
    </row>
    <row r="136" ht="21.0" customHeight="1">
      <c r="A136" s="326"/>
      <c r="B136" s="326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3"/>
      <c r="BT136" s="323"/>
      <c r="BU136" s="323"/>
      <c r="BV136" s="323"/>
      <c r="BW136" s="323"/>
      <c r="BX136" s="326"/>
    </row>
    <row r="137" ht="21.0" customHeight="1">
      <c r="A137" s="326"/>
      <c r="B137" s="326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3"/>
      <c r="BM137" s="323"/>
      <c r="BN137" s="323"/>
      <c r="BO137" s="323"/>
      <c r="BP137" s="323"/>
      <c r="BQ137" s="323"/>
      <c r="BR137" s="323"/>
      <c r="BS137" s="323"/>
      <c r="BT137" s="323"/>
      <c r="BU137" s="323"/>
      <c r="BV137" s="323"/>
      <c r="BW137" s="323"/>
      <c r="BX137" s="326"/>
    </row>
    <row r="138" ht="21.0" customHeight="1">
      <c r="A138" s="326"/>
      <c r="B138" s="326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  <c r="BL138" s="323"/>
      <c r="BM138" s="323"/>
      <c r="BN138" s="323"/>
      <c r="BO138" s="323"/>
      <c r="BP138" s="323"/>
      <c r="BQ138" s="323"/>
      <c r="BR138" s="323"/>
      <c r="BS138" s="323"/>
      <c r="BT138" s="323"/>
      <c r="BU138" s="323"/>
      <c r="BV138" s="323"/>
      <c r="BW138" s="323"/>
      <c r="BX138" s="326"/>
    </row>
    <row r="139" ht="21.0" customHeight="1">
      <c r="A139" s="326"/>
      <c r="B139" s="326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  <c r="BV139" s="323"/>
      <c r="BW139" s="323"/>
      <c r="BX139" s="326"/>
    </row>
    <row r="140" ht="21.0" customHeight="1">
      <c r="A140" s="326"/>
      <c r="B140" s="326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23"/>
      <c r="BK140" s="323"/>
      <c r="BL140" s="323"/>
      <c r="BM140" s="323"/>
      <c r="BN140" s="323"/>
      <c r="BO140" s="323"/>
      <c r="BP140" s="323"/>
      <c r="BQ140" s="323"/>
      <c r="BR140" s="323"/>
      <c r="BS140" s="323"/>
      <c r="BT140" s="323"/>
      <c r="BU140" s="323"/>
      <c r="BV140" s="323"/>
      <c r="BW140" s="323"/>
      <c r="BX140" s="326"/>
    </row>
    <row r="141" ht="21.0" customHeight="1">
      <c r="A141" s="326"/>
      <c r="B141" s="326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3"/>
      <c r="AM141" s="323"/>
      <c r="AN141" s="323"/>
      <c r="AO141" s="323"/>
      <c r="AP141" s="323"/>
      <c r="AQ141" s="323"/>
      <c r="AR141" s="323"/>
      <c r="AS141" s="323"/>
      <c r="AT141" s="323"/>
      <c r="AU141" s="323"/>
      <c r="AV141" s="323"/>
      <c r="AW141" s="323"/>
      <c r="AX141" s="323"/>
      <c r="AY141" s="323"/>
      <c r="AZ141" s="323"/>
      <c r="BA141" s="323"/>
      <c r="BB141" s="323"/>
      <c r="BC141" s="323"/>
      <c r="BD141" s="323"/>
      <c r="BE141" s="323"/>
      <c r="BF141" s="323"/>
      <c r="BG141" s="323"/>
      <c r="BH141" s="323"/>
      <c r="BI141" s="323"/>
      <c r="BJ141" s="323"/>
      <c r="BK141" s="323"/>
      <c r="BL141" s="323"/>
      <c r="BM141" s="323"/>
      <c r="BN141" s="323"/>
      <c r="BO141" s="323"/>
      <c r="BP141" s="323"/>
      <c r="BQ141" s="323"/>
      <c r="BR141" s="323"/>
      <c r="BS141" s="323"/>
      <c r="BT141" s="323"/>
      <c r="BU141" s="323"/>
      <c r="BV141" s="323"/>
      <c r="BW141" s="323"/>
      <c r="BX141" s="326"/>
    </row>
    <row r="142" ht="21.0" customHeight="1">
      <c r="A142" s="326"/>
      <c r="B142" s="326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/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3"/>
      <c r="BF142" s="323"/>
      <c r="BG142" s="323"/>
      <c r="BH142" s="323"/>
      <c r="BI142" s="323"/>
      <c r="BJ142" s="323"/>
      <c r="BK142" s="323"/>
      <c r="BL142" s="323"/>
      <c r="BM142" s="323"/>
      <c r="BN142" s="323"/>
      <c r="BO142" s="323"/>
      <c r="BP142" s="323"/>
      <c r="BQ142" s="323"/>
      <c r="BR142" s="323"/>
      <c r="BS142" s="323"/>
      <c r="BT142" s="323"/>
      <c r="BU142" s="323"/>
      <c r="BV142" s="323"/>
      <c r="BW142" s="323"/>
      <c r="BX142" s="326"/>
    </row>
    <row r="143" ht="21.0" customHeight="1">
      <c r="A143" s="326"/>
      <c r="B143" s="326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  <c r="AL143" s="323"/>
      <c r="AM143" s="323"/>
      <c r="AN143" s="323"/>
      <c r="AO143" s="323"/>
      <c r="AP143" s="323"/>
      <c r="AQ143" s="323"/>
      <c r="AR143" s="323"/>
      <c r="AS143" s="323"/>
      <c r="AT143" s="323"/>
      <c r="AU143" s="323"/>
      <c r="AV143" s="323"/>
      <c r="AW143" s="323"/>
      <c r="AX143" s="323"/>
      <c r="AY143" s="323"/>
      <c r="AZ143" s="323"/>
      <c r="BA143" s="323"/>
      <c r="BB143" s="323"/>
      <c r="BC143" s="323"/>
      <c r="BD143" s="323"/>
      <c r="BE143" s="323"/>
      <c r="BF143" s="323"/>
      <c r="BG143" s="323"/>
      <c r="BH143" s="323"/>
      <c r="BI143" s="323"/>
      <c r="BJ143" s="323"/>
      <c r="BK143" s="323"/>
      <c r="BL143" s="323"/>
      <c r="BM143" s="323"/>
      <c r="BN143" s="323"/>
      <c r="BO143" s="323"/>
      <c r="BP143" s="323"/>
      <c r="BQ143" s="323"/>
      <c r="BR143" s="323"/>
      <c r="BS143" s="323"/>
      <c r="BT143" s="323"/>
      <c r="BU143" s="323"/>
      <c r="BV143" s="323"/>
      <c r="BW143" s="323"/>
      <c r="BX143" s="326"/>
    </row>
    <row r="144" ht="21.0" customHeight="1">
      <c r="A144" s="326"/>
      <c r="B144" s="326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3"/>
      <c r="AM144" s="323"/>
      <c r="AN144" s="323"/>
      <c r="AO144" s="323"/>
      <c r="AP144" s="323"/>
      <c r="AQ144" s="323"/>
      <c r="AR144" s="323"/>
      <c r="AS144" s="323"/>
      <c r="AT144" s="323"/>
      <c r="AU144" s="323"/>
      <c r="AV144" s="323"/>
      <c r="AW144" s="323"/>
      <c r="AX144" s="323"/>
      <c r="AY144" s="323"/>
      <c r="AZ144" s="323"/>
      <c r="BA144" s="323"/>
      <c r="BB144" s="323"/>
      <c r="BC144" s="323"/>
      <c r="BD144" s="323"/>
      <c r="BE144" s="323"/>
      <c r="BF144" s="323"/>
      <c r="BG144" s="323"/>
      <c r="BH144" s="323"/>
      <c r="BI144" s="323"/>
      <c r="BJ144" s="323"/>
      <c r="BK144" s="323"/>
      <c r="BL144" s="323"/>
      <c r="BM144" s="323"/>
      <c r="BN144" s="323"/>
      <c r="BO144" s="323"/>
      <c r="BP144" s="323"/>
      <c r="BQ144" s="323"/>
      <c r="BR144" s="323"/>
      <c r="BS144" s="323"/>
      <c r="BT144" s="323"/>
      <c r="BU144" s="323"/>
      <c r="BV144" s="323"/>
      <c r="BW144" s="323"/>
      <c r="BX144" s="326"/>
    </row>
    <row r="145" ht="21.0" customHeight="1">
      <c r="A145" s="326"/>
      <c r="B145" s="326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23"/>
      <c r="BG145" s="323"/>
      <c r="BH145" s="323"/>
      <c r="BI145" s="323"/>
      <c r="BJ145" s="323"/>
      <c r="BK145" s="323"/>
      <c r="BL145" s="323"/>
      <c r="BM145" s="323"/>
      <c r="BN145" s="323"/>
      <c r="BO145" s="323"/>
      <c r="BP145" s="323"/>
      <c r="BQ145" s="323"/>
      <c r="BR145" s="323"/>
      <c r="BS145" s="323"/>
      <c r="BT145" s="323"/>
      <c r="BU145" s="323"/>
      <c r="BV145" s="323"/>
      <c r="BW145" s="323"/>
      <c r="BX145" s="326"/>
    </row>
    <row r="146" ht="21.0" customHeight="1">
      <c r="A146" s="326"/>
      <c r="B146" s="326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3"/>
      <c r="BA146" s="323"/>
      <c r="BB146" s="323"/>
      <c r="BC146" s="323"/>
      <c r="BD146" s="323"/>
      <c r="BE146" s="323"/>
      <c r="BF146" s="323"/>
      <c r="BG146" s="323"/>
      <c r="BH146" s="323"/>
      <c r="BI146" s="323"/>
      <c r="BJ146" s="323"/>
      <c r="BK146" s="323"/>
      <c r="BL146" s="323"/>
      <c r="BM146" s="323"/>
      <c r="BN146" s="323"/>
      <c r="BO146" s="323"/>
      <c r="BP146" s="323"/>
      <c r="BQ146" s="323"/>
      <c r="BR146" s="323"/>
      <c r="BS146" s="323"/>
      <c r="BT146" s="323"/>
      <c r="BU146" s="323"/>
      <c r="BV146" s="323"/>
      <c r="BW146" s="323"/>
      <c r="BX146" s="326"/>
    </row>
    <row r="147" ht="21.0" customHeight="1">
      <c r="A147" s="326"/>
      <c r="B147" s="326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3"/>
      <c r="BF147" s="323"/>
      <c r="BG147" s="323"/>
      <c r="BH147" s="323"/>
      <c r="BI147" s="323"/>
      <c r="BJ147" s="323"/>
      <c r="BK147" s="323"/>
      <c r="BL147" s="323"/>
      <c r="BM147" s="323"/>
      <c r="BN147" s="323"/>
      <c r="BO147" s="323"/>
      <c r="BP147" s="323"/>
      <c r="BQ147" s="323"/>
      <c r="BR147" s="323"/>
      <c r="BS147" s="323"/>
      <c r="BT147" s="323"/>
      <c r="BU147" s="323"/>
      <c r="BV147" s="323"/>
      <c r="BW147" s="323"/>
      <c r="BX147" s="326"/>
    </row>
    <row r="148" ht="21.0" customHeight="1">
      <c r="A148" s="326"/>
      <c r="B148" s="326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3"/>
      <c r="AS148" s="323"/>
      <c r="AT148" s="323"/>
      <c r="AU148" s="323"/>
      <c r="AV148" s="323"/>
      <c r="AW148" s="323"/>
      <c r="AX148" s="323"/>
      <c r="AY148" s="323"/>
      <c r="AZ148" s="323"/>
      <c r="BA148" s="323"/>
      <c r="BB148" s="323"/>
      <c r="BC148" s="323"/>
      <c r="BD148" s="323"/>
      <c r="BE148" s="323"/>
      <c r="BF148" s="323"/>
      <c r="BG148" s="323"/>
      <c r="BH148" s="323"/>
      <c r="BI148" s="323"/>
      <c r="BJ148" s="323"/>
      <c r="BK148" s="323"/>
      <c r="BL148" s="323"/>
      <c r="BM148" s="323"/>
      <c r="BN148" s="323"/>
      <c r="BO148" s="323"/>
      <c r="BP148" s="323"/>
      <c r="BQ148" s="323"/>
      <c r="BR148" s="323"/>
      <c r="BS148" s="323"/>
      <c r="BT148" s="323"/>
      <c r="BU148" s="323"/>
      <c r="BV148" s="323"/>
      <c r="BW148" s="323"/>
      <c r="BX148" s="326"/>
    </row>
    <row r="149" ht="21.0" customHeight="1">
      <c r="A149" s="326"/>
      <c r="B149" s="326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3"/>
      <c r="BA149" s="323"/>
      <c r="BB149" s="323"/>
      <c r="BC149" s="323"/>
      <c r="BD149" s="323"/>
      <c r="BE149" s="323"/>
      <c r="BF149" s="323"/>
      <c r="BG149" s="323"/>
      <c r="BH149" s="323"/>
      <c r="BI149" s="323"/>
      <c r="BJ149" s="323"/>
      <c r="BK149" s="323"/>
      <c r="BL149" s="323"/>
      <c r="BM149" s="323"/>
      <c r="BN149" s="323"/>
      <c r="BO149" s="323"/>
      <c r="BP149" s="323"/>
      <c r="BQ149" s="323"/>
      <c r="BR149" s="323"/>
      <c r="BS149" s="323"/>
      <c r="BT149" s="323"/>
      <c r="BU149" s="323"/>
      <c r="BV149" s="323"/>
      <c r="BW149" s="323"/>
      <c r="BX149" s="326"/>
    </row>
    <row r="150" ht="21.0" customHeight="1">
      <c r="A150" s="326"/>
      <c r="B150" s="326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23"/>
      <c r="BL150" s="323"/>
      <c r="BM150" s="323"/>
      <c r="BN150" s="323"/>
      <c r="BO150" s="323"/>
      <c r="BP150" s="323"/>
      <c r="BQ150" s="323"/>
      <c r="BR150" s="323"/>
      <c r="BS150" s="323"/>
      <c r="BT150" s="323"/>
      <c r="BU150" s="323"/>
      <c r="BV150" s="323"/>
      <c r="BW150" s="323"/>
      <c r="BX150" s="326"/>
    </row>
    <row r="151" ht="21.0" customHeight="1">
      <c r="A151" s="326"/>
      <c r="B151" s="326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3"/>
      <c r="BB151" s="323"/>
      <c r="BC151" s="323"/>
      <c r="BD151" s="323"/>
      <c r="BE151" s="323"/>
      <c r="BF151" s="323"/>
      <c r="BG151" s="323"/>
      <c r="BH151" s="323"/>
      <c r="BI151" s="323"/>
      <c r="BJ151" s="323"/>
      <c r="BK151" s="323"/>
      <c r="BL151" s="323"/>
      <c r="BM151" s="323"/>
      <c r="BN151" s="323"/>
      <c r="BO151" s="323"/>
      <c r="BP151" s="323"/>
      <c r="BQ151" s="323"/>
      <c r="BR151" s="323"/>
      <c r="BS151" s="323"/>
      <c r="BT151" s="323"/>
      <c r="BU151" s="323"/>
      <c r="BV151" s="323"/>
      <c r="BW151" s="323"/>
      <c r="BX151" s="326"/>
    </row>
    <row r="152" ht="21.0" customHeight="1">
      <c r="A152" s="326"/>
      <c r="B152" s="326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3"/>
      <c r="AM152" s="323"/>
      <c r="AN152" s="323"/>
      <c r="AO152" s="323"/>
      <c r="AP152" s="323"/>
      <c r="AQ152" s="323"/>
      <c r="AR152" s="323"/>
      <c r="AS152" s="323"/>
      <c r="AT152" s="323"/>
      <c r="AU152" s="323"/>
      <c r="AV152" s="323"/>
      <c r="AW152" s="323"/>
      <c r="AX152" s="323"/>
      <c r="AY152" s="323"/>
      <c r="AZ152" s="323"/>
      <c r="BA152" s="323"/>
      <c r="BB152" s="323"/>
      <c r="BC152" s="323"/>
      <c r="BD152" s="323"/>
      <c r="BE152" s="323"/>
      <c r="BF152" s="323"/>
      <c r="BG152" s="323"/>
      <c r="BH152" s="323"/>
      <c r="BI152" s="323"/>
      <c r="BJ152" s="323"/>
      <c r="BK152" s="323"/>
      <c r="BL152" s="323"/>
      <c r="BM152" s="323"/>
      <c r="BN152" s="323"/>
      <c r="BO152" s="323"/>
      <c r="BP152" s="323"/>
      <c r="BQ152" s="323"/>
      <c r="BR152" s="323"/>
      <c r="BS152" s="323"/>
      <c r="BT152" s="323"/>
      <c r="BU152" s="323"/>
      <c r="BV152" s="323"/>
      <c r="BW152" s="323"/>
      <c r="BX152" s="326"/>
    </row>
    <row r="153" ht="21.0" customHeight="1">
      <c r="A153" s="326"/>
      <c r="B153" s="326"/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  <c r="AN153" s="323"/>
      <c r="AO153" s="323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3"/>
      <c r="AZ153" s="323"/>
      <c r="BA153" s="323"/>
      <c r="BB153" s="323"/>
      <c r="BC153" s="323"/>
      <c r="BD153" s="323"/>
      <c r="BE153" s="323"/>
      <c r="BF153" s="323"/>
      <c r="BG153" s="323"/>
      <c r="BH153" s="323"/>
      <c r="BI153" s="323"/>
      <c r="BJ153" s="323"/>
      <c r="BK153" s="323"/>
      <c r="BL153" s="323"/>
      <c r="BM153" s="323"/>
      <c r="BN153" s="323"/>
      <c r="BO153" s="323"/>
      <c r="BP153" s="323"/>
      <c r="BQ153" s="323"/>
      <c r="BR153" s="323"/>
      <c r="BS153" s="323"/>
      <c r="BT153" s="323"/>
      <c r="BU153" s="323"/>
      <c r="BV153" s="323"/>
      <c r="BW153" s="323"/>
      <c r="BX153" s="326"/>
    </row>
    <row r="154" ht="21.0" customHeight="1">
      <c r="A154" s="326"/>
      <c r="B154" s="326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  <c r="AN154" s="323"/>
      <c r="AO154" s="323"/>
      <c r="AP154" s="323"/>
      <c r="AQ154" s="323"/>
      <c r="AR154" s="323"/>
      <c r="AS154" s="323"/>
      <c r="AT154" s="323"/>
      <c r="AU154" s="323"/>
      <c r="AV154" s="323"/>
      <c r="AW154" s="323"/>
      <c r="AX154" s="323"/>
      <c r="AY154" s="323"/>
      <c r="AZ154" s="323"/>
      <c r="BA154" s="323"/>
      <c r="BB154" s="323"/>
      <c r="BC154" s="323"/>
      <c r="BD154" s="323"/>
      <c r="BE154" s="323"/>
      <c r="BF154" s="323"/>
      <c r="BG154" s="323"/>
      <c r="BH154" s="323"/>
      <c r="BI154" s="323"/>
      <c r="BJ154" s="323"/>
      <c r="BK154" s="323"/>
      <c r="BL154" s="323"/>
      <c r="BM154" s="323"/>
      <c r="BN154" s="323"/>
      <c r="BO154" s="323"/>
      <c r="BP154" s="323"/>
      <c r="BQ154" s="323"/>
      <c r="BR154" s="323"/>
      <c r="BS154" s="323"/>
      <c r="BT154" s="323"/>
      <c r="BU154" s="323"/>
      <c r="BV154" s="323"/>
      <c r="BW154" s="323"/>
      <c r="BX154" s="326"/>
    </row>
    <row r="155" ht="21.0" customHeight="1">
      <c r="A155" s="326"/>
      <c r="B155" s="326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  <c r="AN155" s="323"/>
      <c r="AO155" s="323"/>
      <c r="AP155" s="323"/>
      <c r="AQ155" s="323"/>
      <c r="AR155" s="323"/>
      <c r="AS155" s="323"/>
      <c r="AT155" s="323"/>
      <c r="AU155" s="323"/>
      <c r="AV155" s="323"/>
      <c r="AW155" s="323"/>
      <c r="AX155" s="323"/>
      <c r="AY155" s="323"/>
      <c r="AZ155" s="323"/>
      <c r="BA155" s="323"/>
      <c r="BB155" s="323"/>
      <c r="BC155" s="323"/>
      <c r="BD155" s="323"/>
      <c r="BE155" s="323"/>
      <c r="BF155" s="323"/>
      <c r="BG155" s="323"/>
      <c r="BH155" s="323"/>
      <c r="BI155" s="323"/>
      <c r="BJ155" s="323"/>
      <c r="BK155" s="323"/>
      <c r="BL155" s="323"/>
      <c r="BM155" s="323"/>
      <c r="BN155" s="323"/>
      <c r="BO155" s="323"/>
      <c r="BP155" s="323"/>
      <c r="BQ155" s="323"/>
      <c r="BR155" s="323"/>
      <c r="BS155" s="323"/>
      <c r="BT155" s="323"/>
      <c r="BU155" s="323"/>
      <c r="BV155" s="323"/>
      <c r="BW155" s="323"/>
      <c r="BX155" s="326"/>
    </row>
    <row r="156" ht="21.0" customHeight="1">
      <c r="A156" s="326"/>
      <c r="B156" s="326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  <c r="AN156" s="323"/>
      <c r="AO156" s="323"/>
      <c r="AP156" s="323"/>
      <c r="AQ156" s="323"/>
      <c r="AR156" s="323"/>
      <c r="AS156" s="323"/>
      <c r="AT156" s="323"/>
      <c r="AU156" s="323"/>
      <c r="AV156" s="323"/>
      <c r="AW156" s="323"/>
      <c r="AX156" s="323"/>
      <c r="AY156" s="323"/>
      <c r="AZ156" s="323"/>
      <c r="BA156" s="323"/>
      <c r="BB156" s="323"/>
      <c r="BC156" s="323"/>
      <c r="BD156" s="323"/>
      <c r="BE156" s="323"/>
      <c r="BF156" s="323"/>
      <c r="BG156" s="323"/>
      <c r="BH156" s="323"/>
      <c r="BI156" s="323"/>
      <c r="BJ156" s="323"/>
      <c r="BK156" s="323"/>
      <c r="BL156" s="323"/>
      <c r="BM156" s="323"/>
      <c r="BN156" s="323"/>
      <c r="BO156" s="323"/>
      <c r="BP156" s="323"/>
      <c r="BQ156" s="323"/>
      <c r="BR156" s="323"/>
      <c r="BS156" s="323"/>
      <c r="BT156" s="323"/>
      <c r="BU156" s="323"/>
      <c r="BV156" s="323"/>
      <c r="BW156" s="323"/>
      <c r="BX156" s="326"/>
    </row>
    <row r="157" ht="21.0" customHeight="1">
      <c r="A157" s="326"/>
      <c r="B157" s="326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3"/>
      <c r="AM157" s="323"/>
      <c r="AN157" s="323"/>
      <c r="AO157" s="323"/>
      <c r="AP157" s="323"/>
      <c r="AQ157" s="323"/>
      <c r="AR157" s="323"/>
      <c r="AS157" s="323"/>
      <c r="AT157" s="323"/>
      <c r="AU157" s="323"/>
      <c r="AV157" s="323"/>
      <c r="AW157" s="323"/>
      <c r="AX157" s="323"/>
      <c r="AY157" s="323"/>
      <c r="AZ157" s="323"/>
      <c r="BA157" s="323"/>
      <c r="BB157" s="323"/>
      <c r="BC157" s="323"/>
      <c r="BD157" s="323"/>
      <c r="BE157" s="323"/>
      <c r="BF157" s="323"/>
      <c r="BG157" s="323"/>
      <c r="BH157" s="323"/>
      <c r="BI157" s="323"/>
      <c r="BJ157" s="323"/>
      <c r="BK157" s="323"/>
      <c r="BL157" s="323"/>
      <c r="BM157" s="323"/>
      <c r="BN157" s="323"/>
      <c r="BO157" s="323"/>
      <c r="BP157" s="323"/>
      <c r="BQ157" s="323"/>
      <c r="BR157" s="323"/>
      <c r="BS157" s="323"/>
      <c r="BT157" s="323"/>
      <c r="BU157" s="323"/>
      <c r="BV157" s="323"/>
      <c r="BW157" s="323"/>
      <c r="BX157" s="326"/>
    </row>
    <row r="158" ht="21.0" customHeight="1">
      <c r="A158" s="326"/>
      <c r="B158" s="326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  <c r="AN158" s="323"/>
      <c r="AO158" s="323"/>
      <c r="AP158" s="323"/>
      <c r="AQ158" s="323"/>
      <c r="AR158" s="323"/>
      <c r="AS158" s="323"/>
      <c r="AT158" s="323"/>
      <c r="AU158" s="323"/>
      <c r="AV158" s="323"/>
      <c r="AW158" s="323"/>
      <c r="AX158" s="323"/>
      <c r="AY158" s="323"/>
      <c r="AZ158" s="323"/>
      <c r="BA158" s="323"/>
      <c r="BB158" s="323"/>
      <c r="BC158" s="323"/>
      <c r="BD158" s="323"/>
      <c r="BE158" s="323"/>
      <c r="BF158" s="323"/>
      <c r="BG158" s="323"/>
      <c r="BH158" s="323"/>
      <c r="BI158" s="323"/>
      <c r="BJ158" s="323"/>
      <c r="BK158" s="323"/>
      <c r="BL158" s="323"/>
      <c r="BM158" s="323"/>
      <c r="BN158" s="323"/>
      <c r="BO158" s="323"/>
      <c r="BP158" s="323"/>
      <c r="BQ158" s="323"/>
      <c r="BR158" s="323"/>
      <c r="BS158" s="323"/>
      <c r="BT158" s="323"/>
      <c r="BU158" s="323"/>
      <c r="BV158" s="323"/>
      <c r="BW158" s="323"/>
      <c r="BX158" s="326"/>
    </row>
    <row r="159" ht="21.0" customHeight="1">
      <c r="A159" s="326"/>
      <c r="B159" s="326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  <c r="AT159" s="323"/>
      <c r="AU159" s="323"/>
      <c r="AV159" s="323"/>
      <c r="AW159" s="323"/>
      <c r="AX159" s="323"/>
      <c r="AY159" s="323"/>
      <c r="AZ159" s="323"/>
      <c r="BA159" s="323"/>
      <c r="BB159" s="323"/>
      <c r="BC159" s="323"/>
      <c r="BD159" s="323"/>
      <c r="BE159" s="323"/>
      <c r="BF159" s="323"/>
      <c r="BG159" s="323"/>
      <c r="BH159" s="323"/>
      <c r="BI159" s="323"/>
      <c r="BJ159" s="323"/>
      <c r="BK159" s="323"/>
      <c r="BL159" s="323"/>
      <c r="BM159" s="323"/>
      <c r="BN159" s="323"/>
      <c r="BO159" s="323"/>
      <c r="BP159" s="323"/>
      <c r="BQ159" s="323"/>
      <c r="BR159" s="323"/>
      <c r="BS159" s="323"/>
      <c r="BT159" s="323"/>
      <c r="BU159" s="323"/>
      <c r="BV159" s="323"/>
      <c r="BW159" s="323"/>
      <c r="BX159" s="326"/>
    </row>
    <row r="160" ht="21.0" customHeight="1">
      <c r="A160" s="326"/>
      <c r="B160" s="326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  <c r="AN160" s="323"/>
      <c r="AO160" s="323"/>
      <c r="AP160" s="323"/>
      <c r="AQ160" s="323"/>
      <c r="AR160" s="323"/>
      <c r="AS160" s="323"/>
      <c r="AT160" s="323"/>
      <c r="AU160" s="323"/>
      <c r="AV160" s="323"/>
      <c r="AW160" s="323"/>
      <c r="AX160" s="323"/>
      <c r="AY160" s="323"/>
      <c r="AZ160" s="323"/>
      <c r="BA160" s="323"/>
      <c r="BB160" s="323"/>
      <c r="BC160" s="323"/>
      <c r="BD160" s="323"/>
      <c r="BE160" s="323"/>
      <c r="BF160" s="323"/>
      <c r="BG160" s="323"/>
      <c r="BH160" s="323"/>
      <c r="BI160" s="323"/>
      <c r="BJ160" s="323"/>
      <c r="BK160" s="323"/>
      <c r="BL160" s="323"/>
      <c r="BM160" s="323"/>
      <c r="BN160" s="323"/>
      <c r="BO160" s="323"/>
      <c r="BP160" s="323"/>
      <c r="BQ160" s="323"/>
      <c r="BR160" s="323"/>
      <c r="BS160" s="323"/>
      <c r="BT160" s="323"/>
      <c r="BU160" s="323"/>
      <c r="BV160" s="323"/>
      <c r="BW160" s="323"/>
      <c r="BX160" s="326"/>
    </row>
    <row r="161" ht="21.0" customHeight="1">
      <c r="A161" s="326"/>
      <c r="B161" s="326"/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  <c r="AN161" s="323"/>
      <c r="AO161" s="323"/>
      <c r="AP161" s="323"/>
      <c r="AQ161" s="323"/>
      <c r="AR161" s="323"/>
      <c r="AS161" s="323"/>
      <c r="AT161" s="323"/>
      <c r="AU161" s="323"/>
      <c r="AV161" s="323"/>
      <c r="AW161" s="323"/>
      <c r="AX161" s="323"/>
      <c r="AY161" s="323"/>
      <c r="AZ161" s="323"/>
      <c r="BA161" s="323"/>
      <c r="BB161" s="323"/>
      <c r="BC161" s="323"/>
      <c r="BD161" s="323"/>
      <c r="BE161" s="323"/>
      <c r="BF161" s="323"/>
      <c r="BG161" s="323"/>
      <c r="BH161" s="323"/>
      <c r="BI161" s="323"/>
      <c r="BJ161" s="323"/>
      <c r="BK161" s="323"/>
      <c r="BL161" s="323"/>
      <c r="BM161" s="323"/>
      <c r="BN161" s="323"/>
      <c r="BO161" s="323"/>
      <c r="BP161" s="323"/>
      <c r="BQ161" s="323"/>
      <c r="BR161" s="323"/>
      <c r="BS161" s="323"/>
      <c r="BT161" s="323"/>
      <c r="BU161" s="323"/>
      <c r="BV161" s="323"/>
      <c r="BW161" s="323"/>
      <c r="BX161" s="326"/>
    </row>
    <row r="162" ht="21.0" customHeight="1">
      <c r="A162" s="326"/>
      <c r="B162" s="326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  <c r="AN162" s="323"/>
      <c r="AO162" s="323"/>
      <c r="AP162" s="323"/>
      <c r="AQ162" s="323"/>
      <c r="AR162" s="323"/>
      <c r="AS162" s="323"/>
      <c r="AT162" s="323"/>
      <c r="AU162" s="323"/>
      <c r="AV162" s="323"/>
      <c r="AW162" s="323"/>
      <c r="AX162" s="323"/>
      <c r="AY162" s="323"/>
      <c r="AZ162" s="323"/>
      <c r="BA162" s="323"/>
      <c r="BB162" s="323"/>
      <c r="BC162" s="323"/>
      <c r="BD162" s="323"/>
      <c r="BE162" s="323"/>
      <c r="BF162" s="323"/>
      <c r="BG162" s="323"/>
      <c r="BH162" s="323"/>
      <c r="BI162" s="323"/>
      <c r="BJ162" s="323"/>
      <c r="BK162" s="323"/>
      <c r="BL162" s="323"/>
      <c r="BM162" s="323"/>
      <c r="BN162" s="323"/>
      <c r="BO162" s="323"/>
      <c r="BP162" s="323"/>
      <c r="BQ162" s="323"/>
      <c r="BR162" s="323"/>
      <c r="BS162" s="323"/>
      <c r="BT162" s="323"/>
      <c r="BU162" s="323"/>
      <c r="BV162" s="323"/>
      <c r="BW162" s="323"/>
      <c r="BX162" s="326"/>
    </row>
    <row r="163" ht="21.0" customHeight="1">
      <c r="A163" s="326"/>
      <c r="B163" s="326"/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3"/>
      <c r="AM163" s="323"/>
      <c r="AN163" s="323"/>
      <c r="AO163" s="323"/>
      <c r="AP163" s="323"/>
      <c r="AQ163" s="323"/>
      <c r="AR163" s="323"/>
      <c r="AS163" s="323"/>
      <c r="AT163" s="323"/>
      <c r="AU163" s="323"/>
      <c r="AV163" s="323"/>
      <c r="AW163" s="323"/>
      <c r="AX163" s="323"/>
      <c r="AY163" s="323"/>
      <c r="AZ163" s="323"/>
      <c r="BA163" s="323"/>
      <c r="BB163" s="323"/>
      <c r="BC163" s="323"/>
      <c r="BD163" s="323"/>
      <c r="BE163" s="323"/>
      <c r="BF163" s="323"/>
      <c r="BG163" s="323"/>
      <c r="BH163" s="323"/>
      <c r="BI163" s="323"/>
      <c r="BJ163" s="323"/>
      <c r="BK163" s="323"/>
      <c r="BL163" s="323"/>
      <c r="BM163" s="323"/>
      <c r="BN163" s="323"/>
      <c r="BO163" s="323"/>
      <c r="BP163" s="323"/>
      <c r="BQ163" s="323"/>
      <c r="BR163" s="323"/>
      <c r="BS163" s="323"/>
      <c r="BT163" s="323"/>
      <c r="BU163" s="323"/>
      <c r="BV163" s="323"/>
      <c r="BW163" s="323"/>
      <c r="BX163" s="326"/>
    </row>
    <row r="164" ht="21.0" customHeight="1">
      <c r="A164" s="326"/>
      <c r="B164" s="326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23"/>
      <c r="AD164" s="323"/>
      <c r="AE164" s="323"/>
      <c r="AF164" s="323"/>
      <c r="AG164" s="323"/>
      <c r="AH164" s="323"/>
      <c r="AI164" s="323"/>
      <c r="AJ164" s="323"/>
      <c r="AK164" s="323"/>
      <c r="AL164" s="323"/>
      <c r="AM164" s="323"/>
      <c r="AN164" s="323"/>
      <c r="AO164" s="323"/>
      <c r="AP164" s="323"/>
      <c r="AQ164" s="323"/>
      <c r="AR164" s="323"/>
      <c r="AS164" s="323"/>
      <c r="AT164" s="323"/>
      <c r="AU164" s="323"/>
      <c r="AV164" s="323"/>
      <c r="AW164" s="323"/>
      <c r="AX164" s="323"/>
      <c r="AY164" s="323"/>
      <c r="AZ164" s="323"/>
      <c r="BA164" s="323"/>
      <c r="BB164" s="323"/>
      <c r="BC164" s="323"/>
      <c r="BD164" s="323"/>
      <c r="BE164" s="323"/>
      <c r="BF164" s="323"/>
      <c r="BG164" s="323"/>
      <c r="BH164" s="323"/>
      <c r="BI164" s="323"/>
      <c r="BJ164" s="323"/>
      <c r="BK164" s="323"/>
      <c r="BL164" s="323"/>
      <c r="BM164" s="323"/>
      <c r="BN164" s="323"/>
      <c r="BO164" s="323"/>
      <c r="BP164" s="323"/>
      <c r="BQ164" s="323"/>
      <c r="BR164" s="323"/>
      <c r="BS164" s="323"/>
      <c r="BT164" s="323"/>
      <c r="BU164" s="323"/>
      <c r="BV164" s="323"/>
      <c r="BW164" s="323"/>
      <c r="BX164" s="326"/>
    </row>
    <row r="165" ht="21.0" customHeight="1">
      <c r="A165" s="326"/>
      <c r="B165" s="326"/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23"/>
      <c r="AD165" s="323"/>
      <c r="AE165" s="323"/>
      <c r="AF165" s="323"/>
      <c r="AG165" s="323"/>
      <c r="AH165" s="323"/>
      <c r="AI165" s="323"/>
      <c r="AJ165" s="323"/>
      <c r="AK165" s="323"/>
      <c r="AL165" s="323"/>
      <c r="AM165" s="323"/>
      <c r="AN165" s="323"/>
      <c r="AO165" s="323"/>
      <c r="AP165" s="323"/>
      <c r="AQ165" s="323"/>
      <c r="AR165" s="323"/>
      <c r="AS165" s="323"/>
      <c r="AT165" s="323"/>
      <c r="AU165" s="323"/>
      <c r="AV165" s="323"/>
      <c r="AW165" s="323"/>
      <c r="AX165" s="323"/>
      <c r="AY165" s="323"/>
      <c r="AZ165" s="323"/>
      <c r="BA165" s="323"/>
      <c r="BB165" s="323"/>
      <c r="BC165" s="323"/>
      <c r="BD165" s="323"/>
      <c r="BE165" s="323"/>
      <c r="BF165" s="323"/>
      <c r="BG165" s="323"/>
      <c r="BH165" s="323"/>
      <c r="BI165" s="323"/>
      <c r="BJ165" s="323"/>
      <c r="BK165" s="323"/>
      <c r="BL165" s="323"/>
      <c r="BM165" s="323"/>
      <c r="BN165" s="323"/>
      <c r="BO165" s="323"/>
      <c r="BP165" s="323"/>
      <c r="BQ165" s="323"/>
      <c r="BR165" s="323"/>
      <c r="BS165" s="323"/>
      <c r="BT165" s="323"/>
      <c r="BU165" s="323"/>
      <c r="BV165" s="323"/>
      <c r="BW165" s="323"/>
      <c r="BX165" s="326"/>
    </row>
    <row r="166" ht="21.0" customHeight="1">
      <c r="A166" s="326"/>
      <c r="B166" s="326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  <c r="AN166" s="323"/>
      <c r="AO166" s="323"/>
      <c r="AP166" s="323"/>
      <c r="AQ166" s="323"/>
      <c r="AR166" s="323"/>
      <c r="AS166" s="323"/>
      <c r="AT166" s="323"/>
      <c r="AU166" s="323"/>
      <c r="AV166" s="323"/>
      <c r="AW166" s="323"/>
      <c r="AX166" s="323"/>
      <c r="AY166" s="323"/>
      <c r="AZ166" s="323"/>
      <c r="BA166" s="323"/>
      <c r="BB166" s="323"/>
      <c r="BC166" s="323"/>
      <c r="BD166" s="323"/>
      <c r="BE166" s="323"/>
      <c r="BF166" s="323"/>
      <c r="BG166" s="323"/>
      <c r="BH166" s="323"/>
      <c r="BI166" s="323"/>
      <c r="BJ166" s="323"/>
      <c r="BK166" s="323"/>
      <c r="BL166" s="323"/>
      <c r="BM166" s="323"/>
      <c r="BN166" s="323"/>
      <c r="BO166" s="323"/>
      <c r="BP166" s="323"/>
      <c r="BQ166" s="323"/>
      <c r="BR166" s="323"/>
      <c r="BS166" s="323"/>
      <c r="BT166" s="323"/>
      <c r="BU166" s="323"/>
      <c r="BV166" s="323"/>
      <c r="BW166" s="323"/>
      <c r="BX166" s="326"/>
    </row>
    <row r="167" ht="21.0" customHeight="1">
      <c r="A167" s="326"/>
      <c r="B167" s="326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3"/>
      <c r="AX167" s="323"/>
      <c r="AY167" s="323"/>
      <c r="AZ167" s="323"/>
      <c r="BA167" s="323"/>
      <c r="BB167" s="323"/>
      <c r="BC167" s="323"/>
      <c r="BD167" s="323"/>
      <c r="BE167" s="323"/>
      <c r="BF167" s="323"/>
      <c r="BG167" s="323"/>
      <c r="BH167" s="323"/>
      <c r="BI167" s="323"/>
      <c r="BJ167" s="323"/>
      <c r="BK167" s="323"/>
      <c r="BL167" s="323"/>
      <c r="BM167" s="323"/>
      <c r="BN167" s="323"/>
      <c r="BO167" s="323"/>
      <c r="BP167" s="323"/>
      <c r="BQ167" s="323"/>
      <c r="BR167" s="323"/>
      <c r="BS167" s="323"/>
      <c r="BT167" s="323"/>
      <c r="BU167" s="323"/>
      <c r="BV167" s="323"/>
      <c r="BW167" s="323"/>
      <c r="BX167" s="326"/>
    </row>
    <row r="168" ht="21.0" customHeight="1">
      <c r="A168" s="326"/>
      <c r="B168" s="326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3"/>
      <c r="AM168" s="323"/>
      <c r="AN168" s="323"/>
      <c r="AO168" s="323"/>
      <c r="AP168" s="323"/>
      <c r="AQ168" s="323"/>
      <c r="AR168" s="323"/>
      <c r="AS168" s="323"/>
      <c r="AT168" s="323"/>
      <c r="AU168" s="323"/>
      <c r="AV168" s="323"/>
      <c r="AW168" s="323"/>
      <c r="AX168" s="323"/>
      <c r="AY168" s="323"/>
      <c r="AZ168" s="323"/>
      <c r="BA168" s="323"/>
      <c r="BB168" s="323"/>
      <c r="BC168" s="323"/>
      <c r="BD168" s="323"/>
      <c r="BE168" s="323"/>
      <c r="BF168" s="323"/>
      <c r="BG168" s="323"/>
      <c r="BH168" s="323"/>
      <c r="BI168" s="323"/>
      <c r="BJ168" s="323"/>
      <c r="BK168" s="323"/>
      <c r="BL168" s="323"/>
      <c r="BM168" s="323"/>
      <c r="BN168" s="323"/>
      <c r="BO168" s="323"/>
      <c r="BP168" s="323"/>
      <c r="BQ168" s="323"/>
      <c r="BR168" s="323"/>
      <c r="BS168" s="323"/>
      <c r="BT168" s="323"/>
      <c r="BU168" s="323"/>
      <c r="BV168" s="323"/>
      <c r="BW168" s="323"/>
      <c r="BX168" s="326"/>
    </row>
    <row r="169" ht="21.0" customHeight="1">
      <c r="A169" s="326"/>
      <c r="B169" s="326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3"/>
      <c r="AM169" s="323"/>
      <c r="AN169" s="323"/>
      <c r="AO169" s="323"/>
      <c r="AP169" s="323"/>
      <c r="AQ169" s="323"/>
      <c r="AR169" s="323"/>
      <c r="AS169" s="323"/>
      <c r="AT169" s="323"/>
      <c r="AU169" s="323"/>
      <c r="AV169" s="323"/>
      <c r="AW169" s="323"/>
      <c r="AX169" s="323"/>
      <c r="AY169" s="323"/>
      <c r="AZ169" s="323"/>
      <c r="BA169" s="323"/>
      <c r="BB169" s="323"/>
      <c r="BC169" s="323"/>
      <c r="BD169" s="323"/>
      <c r="BE169" s="323"/>
      <c r="BF169" s="323"/>
      <c r="BG169" s="323"/>
      <c r="BH169" s="323"/>
      <c r="BI169" s="323"/>
      <c r="BJ169" s="323"/>
      <c r="BK169" s="323"/>
      <c r="BL169" s="323"/>
      <c r="BM169" s="323"/>
      <c r="BN169" s="323"/>
      <c r="BO169" s="323"/>
      <c r="BP169" s="323"/>
      <c r="BQ169" s="323"/>
      <c r="BR169" s="323"/>
      <c r="BS169" s="323"/>
      <c r="BT169" s="323"/>
      <c r="BU169" s="323"/>
      <c r="BV169" s="323"/>
      <c r="BW169" s="323"/>
      <c r="BX169" s="326"/>
    </row>
    <row r="170" ht="21.0" customHeight="1">
      <c r="A170" s="326"/>
      <c r="B170" s="326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23"/>
      <c r="BG170" s="323"/>
      <c r="BH170" s="323"/>
      <c r="BI170" s="323"/>
      <c r="BJ170" s="323"/>
      <c r="BK170" s="323"/>
      <c r="BL170" s="323"/>
      <c r="BM170" s="323"/>
      <c r="BN170" s="323"/>
      <c r="BO170" s="323"/>
      <c r="BP170" s="323"/>
      <c r="BQ170" s="323"/>
      <c r="BR170" s="323"/>
      <c r="BS170" s="323"/>
      <c r="BT170" s="323"/>
      <c r="BU170" s="323"/>
      <c r="BV170" s="323"/>
      <c r="BW170" s="323"/>
      <c r="BX170" s="326"/>
    </row>
    <row r="171" ht="21.0" customHeight="1">
      <c r="A171" s="326"/>
      <c r="B171" s="326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23"/>
      <c r="AD171" s="323"/>
      <c r="AE171" s="323"/>
      <c r="AF171" s="323"/>
      <c r="AG171" s="323"/>
      <c r="AH171" s="323"/>
      <c r="AI171" s="323"/>
      <c r="AJ171" s="323"/>
      <c r="AK171" s="323"/>
      <c r="AL171" s="323"/>
      <c r="AM171" s="323"/>
      <c r="AN171" s="323"/>
      <c r="AO171" s="323"/>
      <c r="AP171" s="323"/>
      <c r="AQ171" s="323"/>
      <c r="AR171" s="323"/>
      <c r="AS171" s="323"/>
      <c r="AT171" s="323"/>
      <c r="AU171" s="323"/>
      <c r="AV171" s="323"/>
      <c r="AW171" s="323"/>
      <c r="AX171" s="323"/>
      <c r="AY171" s="323"/>
      <c r="AZ171" s="323"/>
      <c r="BA171" s="323"/>
      <c r="BB171" s="323"/>
      <c r="BC171" s="323"/>
      <c r="BD171" s="323"/>
      <c r="BE171" s="323"/>
      <c r="BF171" s="323"/>
      <c r="BG171" s="323"/>
      <c r="BH171" s="323"/>
      <c r="BI171" s="323"/>
      <c r="BJ171" s="323"/>
      <c r="BK171" s="323"/>
      <c r="BL171" s="323"/>
      <c r="BM171" s="323"/>
      <c r="BN171" s="323"/>
      <c r="BO171" s="323"/>
      <c r="BP171" s="323"/>
      <c r="BQ171" s="323"/>
      <c r="BR171" s="323"/>
      <c r="BS171" s="323"/>
      <c r="BT171" s="323"/>
      <c r="BU171" s="323"/>
      <c r="BV171" s="323"/>
      <c r="BW171" s="323"/>
      <c r="BX171" s="326"/>
    </row>
    <row r="172" ht="21.0" customHeight="1">
      <c r="A172" s="326"/>
      <c r="B172" s="326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323"/>
      <c r="AK172" s="323"/>
      <c r="AL172" s="323"/>
      <c r="AM172" s="323"/>
      <c r="AN172" s="323"/>
      <c r="AO172" s="323"/>
      <c r="AP172" s="323"/>
      <c r="AQ172" s="323"/>
      <c r="AR172" s="323"/>
      <c r="AS172" s="323"/>
      <c r="AT172" s="323"/>
      <c r="AU172" s="323"/>
      <c r="AV172" s="323"/>
      <c r="AW172" s="323"/>
      <c r="AX172" s="323"/>
      <c r="AY172" s="323"/>
      <c r="AZ172" s="323"/>
      <c r="BA172" s="323"/>
      <c r="BB172" s="323"/>
      <c r="BC172" s="323"/>
      <c r="BD172" s="323"/>
      <c r="BE172" s="323"/>
      <c r="BF172" s="323"/>
      <c r="BG172" s="323"/>
      <c r="BH172" s="323"/>
      <c r="BI172" s="323"/>
      <c r="BJ172" s="323"/>
      <c r="BK172" s="323"/>
      <c r="BL172" s="323"/>
      <c r="BM172" s="323"/>
      <c r="BN172" s="323"/>
      <c r="BO172" s="323"/>
      <c r="BP172" s="323"/>
      <c r="BQ172" s="323"/>
      <c r="BR172" s="323"/>
      <c r="BS172" s="323"/>
      <c r="BT172" s="323"/>
      <c r="BU172" s="323"/>
      <c r="BV172" s="323"/>
      <c r="BW172" s="323"/>
      <c r="BX172" s="326"/>
    </row>
    <row r="173" ht="21.0" customHeight="1">
      <c r="A173" s="326"/>
      <c r="B173" s="326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23"/>
      <c r="AC173" s="323"/>
      <c r="AD173" s="323"/>
      <c r="AE173" s="323"/>
      <c r="AF173" s="323"/>
      <c r="AG173" s="323"/>
      <c r="AH173" s="323"/>
      <c r="AI173" s="323"/>
      <c r="AJ173" s="323"/>
      <c r="AK173" s="323"/>
      <c r="AL173" s="323"/>
      <c r="AM173" s="323"/>
      <c r="AN173" s="323"/>
      <c r="AO173" s="323"/>
      <c r="AP173" s="323"/>
      <c r="AQ173" s="323"/>
      <c r="AR173" s="323"/>
      <c r="AS173" s="323"/>
      <c r="AT173" s="323"/>
      <c r="AU173" s="323"/>
      <c r="AV173" s="323"/>
      <c r="AW173" s="323"/>
      <c r="AX173" s="323"/>
      <c r="AY173" s="323"/>
      <c r="AZ173" s="323"/>
      <c r="BA173" s="323"/>
      <c r="BB173" s="323"/>
      <c r="BC173" s="323"/>
      <c r="BD173" s="323"/>
      <c r="BE173" s="323"/>
      <c r="BF173" s="323"/>
      <c r="BG173" s="323"/>
      <c r="BH173" s="323"/>
      <c r="BI173" s="323"/>
      <c r="BJ173" s="323"/>
      <c r="BK173" s="323"/>
      <c r="BL173" s="323"/>
      <c r="BM173" s="323"/>
      <c r="BN173" s="323"/>
      <c r="BO173" s="323"/>
      <c r="BP173" s="323"/>
      <c r="BQ173" s="323"/>
      <c r="BR173" s="323"/>
      <c r="BS173" s="323"/>
      <c r="BT173" s="323"/>
      <c r="BU173" s="323"/>
      <c r="BV173" s="323"/>
      <c r="BW173" s="323"/>
      <c r="BX173" s="326"/>
    </row>
    <row r="174" ht="21.0" customHeight="1">
      <c r="A174" s="326"/>
      <c r="B174" s="326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  <c r="AE174" s="323"/>
      <c r="AF174" s="323"/>
      <c r="AG174" s="323"/>
      <c r="AH174" s="323"/>
      <c r="AI174" s="323"/>
      <c r="AJ174" s="323"/>
      <c r="AK174" s="323"/>
      <c r="AL174" s="323"/>
      <c r="AM174" s="323"/>
      <c r="AN174" s="323"/>
      <c r="AO174" s="323"/>
      <c r="AP174" s="323"/>
      <c r="AQ174" s="323"/>
      <c r="AR174" s="323"/>
      <c r="AS174" s="323"/>
      <c r="AT174" s="323"/>
      <c r="AU174" s="323"/>
      <c r="AV174" s="323"/>
      <c r="AW174" s="323"/>
      <c r="AX174" s="323"/>
      <c r="AY174" s="323"/>
      <c r="AZ174" s="323"/>
      <c r="BA174" s="323"/>
      <c r="BB174" s="323"/>
      <c r="BC174" s="323"/>
      <c r="BD174" s="323"/>
      <c r="BE174" s="323"/>
      <c r="BF174" s="323"/>
      <c r="BG174" s="323"/>
      <c r="BH174" s="323"/>
      <c r="BI174" s="323"/>
      <c r="BJ174" s="323"/>
      <c r="BK174" s="323"/>
      <c r="BL174" s="323"/>
      <c r="BM174" s="323"/>
      <c r="BN174" s="323"/>
      <c r="BO174" s="323"/>
      <c r="BP174" s="323"/>
      <c r="BQ174" s="323"/>
      <c r="BR174" s="323"/>
      <c r="BS174" s="323"/>
      <c r="BT174" s="323"/>
      <c r="BU174" s="323"/>
      <c r="BV174" s="323"/>
      <c r="BW174" s="323"/>
      <c r="BX174" s="326"/>
    </row>
    <row r="175" ht="21.0" customHeight="1">
      <c r="A175" s="326"/>
      <c r="B175" s="326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23"/>
      <c r="AD175" s="323"/>
      <c r="AE175" s="323"/>
      <c r="AF175" s="323"/>
      <c r="AG175" s="323"/>
      <c r="AH175" s="323"/>
      <c r="AI175" s="323"/>
      <c r="AJ175" s="323"/>
      <c r="AK175" s="323"/>
      <c r="AL175" s="323"/>
      <c r="AM175" s="323"/>
      <c r="AN175" s="323"/>
      <c r="AO175" s="323"/>
      <c r="AP175" s="323"/>
      <c r="AQ175" s="323"/>
      <c r="AR175" s="323"/>
      <c r="AS175" s="323"/>
      <c r="AT175" s="323"/>
      <c r="AU175" s="323"/>
      <c r="AV175" s="323"/>
      <c r="AW175" s="323"/>
      <c r="AX175" s="323"/>
      <c r="AY175" s="323"/>
      <c r="AZ175" s="323"/>
      <c r="BA175" s="323"/>
      <c r="BB175" s="323"/>
      <c r="BC175" s="323"/>
      <c r="BD175" s="323"/>
      <c r="BE175" s="323"/>
      <c r="BF175" s="323"/>
      <c r="BG175" s="323"/>
      <c r="BH175" s="323"/>
      <c r="BI175" s="323"/>
      <c r="BJ175" s="323"/>
      <c r="BK175" s="323"/>
      <c r="BL175" s="323"/>
      <c r="BM175" s="323"/>
      <c r="BN175" s="323"/>
      <c r="BO175" s="323"/>
      <c r="BP175" s="323"/>
      <c r="BQ175" s="323"/>
      <c r="BR175" s="323"/>
      <c r="BS175" s="323"/>
      <c r="BT175" s="323"/>
      <c r="BU175" s="323"/>
      <c r="BV175" s="323"/>
      <c r="BW175" s="323"/>
      <c r="BX175" s="326"/>
    </row>
    <row r="176" ht="21.0" customHeight="1">
      <c r="A176" s="326"/>
      <c r="B176" s="326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23"/>
      <c r="AD176" s="323"/>
      <c r="AE176" s="323"/>
      <c r="AF176" s="323"/>
      <c r="AG176" s="323"/>
      <c r="AH176" s="323"/>
      <c r="AI176" s="323"/>
      <c r="AJ176" s="323"/>
      <c r="AK176" s="323"/>
      <c r="AL176" s="323"/>
      <c r="AM176" s="323"/>
      <c r="AN176" s="323"/>
      <c r="AO176" s="323"/>
      <c r="AP176" s="323"/>
      <c r="AQ176" s="323"/>
      <c r="AR176" s="323"/>
      <c r="AS176" s="323"/>
      <c r="AT176" s="323"/>
      <c r="AU176" s="323"/>
      <c r="AV176" s="323"/>
      <c r="AW176" s="323"/>
      <c r="AX176" s="323"/>
      <c r="AY176" s="323"/>
      <c r="AZ176" s="323"/>
      <c r="BA176" s="323"/>
      <c r="BB176" s="323"/>
      <c r="BC176" s="323"/>
      <c r="BD176" s="323"/>
      <c r="BE176" s="323"/>
      <c r="BF176" s="323"/>
      <c r="BG176" s="323"/>
      <c r="BH176" s="323"/>
      <c r="BI176" s="323"/>
      <c r="BJ176" s="323"/>
      <c r="BK176" s="323"/>
      <c r="BL176" s="323"/>
      <c r="BM176" s="323"/>
      <c r="BN176" s="323"/>
      <c r="BO176" s="323"/>
      <c r="BP176" s="323"/>
      <c r="BQ176" s="323"/>
      <c r="BR176" s="323"/>
      <c r="BS176" s="323"/>
      <c r="BT176" s="323"/>
      <c r="BU176" s="323"/>
      <c r="BV176" s="323"/>
      <c r="BW176" s="323"/>
      <c r="BX176" s="326"/>
    </row>
    <row r="177" ht="21.0" customHeight="1">
      <c r="A177" s="326"/>
      <c r="B177" s="326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3"/>
      <c r="AM177" s="323"/>
      <c r="AN177" s="323"/>
      <c r="AO177" s="323"/>
      <c r="AP177" s="323"/>
      <c r="AQ177" s="323"/>
      <c r="AR177" s="323"/>
      <c r="AS177" s="323"/>
      <c r="AT177" s="323"/>
      <c r="AU177" s="323"/>
      <c r="AV177" s="323"/>
      <c r="AW177" s="323"/>
      <c r="AX177" s="323"/>
      <c r="AY177" s="323"/>
      <c r="AZ177" s="323"/>
      <c r="BA177" s="323"/>
      <c r="BB177" s="323"/>
      <c r="BC177" s="323"/>
      <c r="BD177" s="323"/>
      <c r="BE177" s="323"/>
      <c r="BF177" s="323"/>
      <c r="BG177" s="323"/>
      <c r="BH177" s="323"/>
      <c r="BI177" s="323"/>
      <c r="BJ177" s="323"/>
      <c r="BK177" s="323"/>
      <c r="BL177" s="323"/>
      <c r="BM177" s="323"/>
      <c r="BN177" s="323"/>
      <c r="BO177" s="323"/>
      <c r="BP177" s="323"/>
      <c r="BQ177" s="323"/>
      <c r="BR177" s="323"/>
      <c r="BS177" s="323"/>
      <c r="BT177" s="323"/>
      <c r="BU177" s="323"/>
      <c r="BV177" s="323"/>
      <c r="BW177" s="323"/>
      <c r="BX177" s="326"/>
    </row>
    <row r="178" ht="21.0" customHeight="1">
      <c r="A178" s="326"/>
      <c r="B178" s="326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3"/>
      <c r="AQ178" s="323"/>
      <c r="AR178" s="323"/>
      <c r="AS178" s="323"/>
      <c r="AT178" s="323"/>
      <c r="AU178" s="323"/>
      <c r="AV178" s="323"/>
      <c r="AW178" s="323"/>
      <c r="AX178" s="323"/>
      <c r="AY178" s="323"/>
      <c r="AZ178" s="323"/>
      <c r="BA178" s="323"/>
      <c r="BB178" s="323"/>
      <c r="BC178" s="323"/>
      <c r="BD178" s="323"/>
      <c r="BE178" s="323"/>
      <c r="BF178" s="323"/>
      <c r="BG178" s="323"/>
      <c r="BH178" s="323"/>
      <c r="BI178" s="323"/>
      <c r="BJ178" s="323"/>
      <c r="BK178" s="323"/>
      <c r="BL178" s="323"/>
      <c r="BM178" s="323"/>
      <c r="BN178" s="323"/>
      <c r="BO178" s="323"/>
      <c r="BP178" s="323"/>
      <c r="BQ178" s="323"/>
      <c r="BR178" s="323"/>
      <c r="BS178" s="323"/>
      <c r="BT178" s="323"/>
      <c r="BU178" s="323"/>
      <c r="BV178" s="323"/>
      <c r="BW178" s="323"/>
      <c r="BX178" s="326"/>
    </row>
    <row r="179" ht="21.0" customHeight="1">
      <c r="A179" s="326"/>
      <c r="B179" s="326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3"/>
      <c r="AM179" s="323"/>
      <c r="AN179" s="323"/>
      <c r="AO179" s="323"/>
      <c r="AP179" s="323"/>
      <c r="AQ179" s="323"/>
      <c r="AR179" s="323"/>
      <c r="AS179" s="323"/>
      <c r="AT179" s="323"/>
      <c r="AU179" s="323"/>
      <c r="AV179" s="323"/>
      <c r="AW179" s="323"/>
      <c r="AX179" s="323"/>
      <c r="AY179" s="323"/>
      <c r="AZ179" s="323"/>
      <c r="BA179" s="323"/>
      <c r="BB179" s="323"/>
      <c r="BC179" s="323"/>
      <c r="BD179" s="323"/>
      <c r="BE179" s="323"/>
      <c r="BF179" s="323"/>
      <c r="BG179" s="323"/>
      <c r="BH179" s="323"/>
      <c r="BI179" s="323"/>
      <c r="BJ179" s="323"/>
      <c r="BK179" s="323"/>
      <c r="BL179" s="323"/>
      <c r="BM179" s="323"/>
      <c r="BN179" s="323"/>
      <c r="BO179" s="323"/>
      <c r="BP179" s="323"/>
      <c r="BQ179" s="323"/>
      <c r="BR179" s="323"/>
      <c r="BS179" s="323"/>
      <c r="BT179" s="323"/>
      <c r="BU179" s="323"/>
      <c r="BV179" s="323"/>
      <c r="BW179" s="323"/>
      <c r="BX179" s="326"/>
    </row>
    <row r="180" ht="21.0" customHeight="1">
      <c r="A180" s="326"/>
      <c r="B180" s="326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3"/>
      <c r="AK180" s="323"/>
      <c r="AL180" s="323"/>
      <c r="AM180" s="323"/>
      <c r="AN180" s="323"/>
      <c r="AO180" s="323"/>
      <c r="AP180" s="323"/>
      <c r="AQ180" s="323"/>
      <c r="AR180" s="323"/>
      <c r="AS180" s="323"/>
      <c r="AT180" s="323"/>
      <c r="AU180" s="323"/>
      <c r="AV180" s="323"/>
      <c r="AW180" s="323"/>
      <c r="AX180" s="323"/>
      <c r="AY180" s="323"/>
      <c r="AZ180" s="323"/>
      <c r="BA180" s="323"/>
      <c r="BB180" s="323"/>
      <c r="BC180" s="323"/>
      <c r="BD180" s="323"/>
      <c r="BE180" s="323"/>
      <c r="BF180" s="323"/>
      <c r="BG180" s="323"/>
      <c r="BH180" s="323"/>
      <c r="BI180" s="323"/>
      <c r="BJ180" s="323"/>
      <c r="BK180" s="323"/>
      <c r="BL180" s="323"/>
      <c r="BM180" s="323"/>
      <c r="BN180" s="323"/>
      <c r="BO180" s="323"/>
      <c r="BP180" s="323"/>
      <c r="BQ180" s="323"/>
      <c r="BR180" s="323"/>
      <c r="BS180" s="323"/>
      <c r="BT180" s="323"/>
      <c r="BU180" s="323"/>
      <c r="BV180" s="323"/>
      <c r="BW180" s="323"/>
      <c r="BX180" s="326"/>
    </row>
    <row r="181" ht="21.0" customHeight="1">
      <c r="A181" s="326"/>
      <c r="B181" s="326"/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3"/>
      <c r="AM181" s="323"/>
      <c r="AN181" s="323"/>
      <c r="AO181" s="323"/>
      <c r="AP181" s="323"/>
      <c r="AQ181" s="323"/>
      <c r="AR181" s="323"/>
      <c r="AS181" s="323"/>
      <c r="AT181" s="323"/>
      <c r="AU181" s="323"/>
      <c r="AV181" s="323"/>
      <c r="AW181" s="323"/>
      <c r="AX181" s="323"/>
      <c r="AY181" s="323"/>
      <c r="AZ181" s="323"/>
      <c r="BA181" s="323"/>
      <c r="BB181" s="323"/>
      <c r="BC181" s="323"/>
      <c r="BD181" s="323"/>
      <c r="BE181" s="323"/>
      <c r="BF181" s="323"/>
      <c r="BG181" s="323"/>
      <c r="BH181" s="323"/>
      <c r="BI181" s="323"/>
      <c r="BJ181" s="323"/>
      <c r="BK181" s="323"/>
      <c r="BL181" s="323"/>
      <c r="BM181" s="323"/>
      <c r="BN181" s="323"/>
      <c r="BO181" s="323"/>
      <c r="BP181" s="323"/>
      <c r="BQ181" s="323"/>
      <c r="BR181" s="323"/>
      <c r="BS181" s="323"/>
      <c r="BT181" s="323"/>
      <c r="BU181" s="323"/>
      <c r="BV181" s="323"/>
      <c r="BW181" s="323"/>
      <c r="BX181" s="326"/>
    </row>
    <row r="182" ht="21.0" customHeight="1">
      <c r="A182" s="326"/>
      <c r="B182" s="326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23"/>
      <c r="AC182" s="323"/>
      <c r="AD182" s="323"/>
      <c r="AE182" s="323"/>
      <c r="AF182" s="323"/>
      <c r="AG182" s="323"/>
      <c r="AH182" s="323"/>
      <c r="AI182" s="323"/>
      <c r="AJ182" s="323"/>
      <c r="AK182" s="323"/>
      <c r="AL182" s="323"/>
      <c r="AM182" s="323"/>
      <c r="AN182" s="323"/>
      <c r="AO182" s="323"/>
      <c r="AP182" s="323"/>
      <c r="AQ182" s="323"/>
      <c r="AR182" s="323"/>
      <c r="AS182" s="323"/>
      <c r="AT182" s="323"/>
      <c r="AU182" s="323"/>
      <c r="AV182" s="323"/>
      <c r="AW182" s="323"/>
      <c r="AX182" s="323"/>
      <c r="AY182" s="323"/>
      <c r="AZ182" s="323"/>
      <c r="BA182" s="323"/>
      <c r="BB182" s="323"/>
      <c r="BC182" s="323"/>
      <c r="BD182" s="323"/>
      <c r="BE182" s="323"/>
      <c r="BF182" s="323"/>
      <c r="BG182" s="323"/>
      <c r="BH182" s="323"/>
      <c r="BI182" s="323"/>
      <c r="BJ182" s="323"/>
      <c r="BK182" s="323"/>
      <c r="BL182" s="323"/>
      <c r="BM182" s="323"/>
      <c r="BN182" s="323"/>
      <c r="BO182" s="323"/>
      <c r="BP182" s="323"/>
      <c r="BQ182" s="323"/>
      <c r="BR182" s="323"/>
      <c r="BS182" s="323"/>
      <c r="BT182" s="323"/>
      <c r="BU182" s="323"/>
      <c r="BV182" s="323"/>
      <c r="BW182" s="323"/>
      <c r="BX182" s="326"/>
    </row>
    <row r="183" ht="21.0" customHeight="1">
      <c r="A183" s="326"/>
      <c r="B183" s="326"/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3"/>
      <c r="AM183" s="323"/>
      <c r="AN183" s="323"/>
      <c r="AO183" s="323"/>
      <c r="AP183" s="323"/>
      <c r="AQ183" s="323"/>
      <c r="AR183" s="323"/>
      <c r="AS183" s="323"/>
      <c r="AT183" s="323"/>
      <c r="AU183" s="323"/>
      <c r="AV183" s="323"/>
      <c r="AW183" s="323"/>
      <c r="AX183" s="323"/>
      <c r="AY183" s="323"/>
      <c r="AZ183" s="323"/>
      <c r="BA183" s="323"/>
      <c r="BB183" s="323"/>
      <c r="BC183" s="323"/>
      <c r="BD183" s="323"/>
      <c r="BE183" s="323"/>
      <c r="BF183" s="323"/>
      <c r="BG183" s="323"/>
      <c r="BH183" s="323"/>
      <c r="BI183" s="323"/>
      <c r="BJ183" s="323"/>
      <c r="BK183" s="323"/>
      <c r="BL183" s="323"/>
      <c r="BM183" s="323"/>
      <c r="BN183" s="323"/>
      <c r="BO183" s="323"/>
      <c r="BP183" s="323"/>
      <c r="BQ183" s="323"/>
      <c r="BR183" s="323"/>
      <c r="BS183" s="323"/>
      <c r="BT183" s="323"/>
      <c r="BU183" s="323"/>
      <c r="BV183" s="323"/>
      <c r="BW183" s="323"/>
      <c r="BX183" s="326"/>
    </row>
    <row r="184" ht="21.0" customHeight="1">
      <c r="A184" s="326"/>
      <c r="B184" s="326"/>
      <c r="C184" s="323"/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323"/>
      <c r="AN184" s="323"/>
      <c r="AO184" s="323"/>
      <c r="AP184" s="323"/>
      <c r="AQ184" s="323"/>
      <c r="AR184" s="323"/>
      <c r="AS184" s="323"/>
      <c r="AT184" s="323"/>
      <c r="AU184" s="323"/>
      <c r="AV184" s="323"/>
      <c r="AW184" s="323"/>
      <c r="AX184" s="323"/>
      <c r="AY184" s="323"/>
      <c r="AZ184" s="323"/>
      <c r="BA184" s="323"/>
      <c r="BB184" s="323"/>
      <c r="BC184" s="323"/>
      <c r="BD184" s="323"/>
      <c r="BE184" s="323"/>
      <c r="BF184" s="323"/>
      <c r="BG184" s="323"/>
      <c r="BH184" s="323"/>
      <c r="BI184" s="323"/>
      <c r="BJ184" s="323"/>
      <c r="BK184" s="323"/>
      <c r="BL184" s="323"/>
      <c r="BM184" s="323"/>
      <c r="BN184" s="323"/>
      <c r="BO184" s="323"/>
      <c r="BP184" s="323"/>
      <c r="BQ184" s="323"/>
      <c r="BR184" s="323"/>
      <c r="BS184" s="323"/>
      <c r="BT184" s="323"/>
      <c r="BU184" s="323"/>
      <c r="BV184" s="323"/>
      <c r="BW184" s="323"/>
      <c r="BX184" s="326"/>
    </row>
    <row r="185" ht="21.0" customHeight="1">
      <c r="A185" s="326"/>
      <c r="B185" s="326"/>
      <c r="C185" s="323"/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23"/>
      <c r="AN185" s="323"/>
      <c r="AO185" s="323"/>
      <c r="AP185" s="323"/>
      <c r="AQ185" s="323"/>
      <c r="AR185" s="323"/>
      <c r="AS185" s="323"/>
      <c r="AT185" s="323"/>
      <c r="AU185" s="323"/>
      <c r="AV185" s="323"/>
      <c r="AW185" s="323"/>
      <c r="AX185" s="323"/>
      <c r="AY185" s="323"/>
      <c r="AZ185" s="323"/>
      <c r="BA185" s="323"/>
      <c r="BB185" s="323"/>
      <c r="BC185" s="323"/>
      <c r="BD185" s="323"/>
      <c r="BE185" s="323"/>
      <c r="BF185" s="323"/>
      <c r="BG185" s="323"/>
      <c r="BH185" s="323"/>
      <c r="BI185" s="323"/>
      <c r="BJ185" s="323"/>
      <c r="BK185" s="323"/>
      <c r="BL185" s="323"/>
      <c r="BM185" s="323"/>
      <c r="BN185" s="323"/>
      <c r="BO185" s="323"/>
      <c r="BP185" s="323"/>
      <c r="BQ185" s="323"/>
      <c r="BR185" s="323"/>
      <c r="BS185" s="323"/>
      <c r="BT185" s="323"/>
      <c r="BU185" s="323"/>
      <c r="BV185" s="323"/>
      <c r="BW185" s="323"/>
      <c r="BX185" s="326"/>
    </row>
    <row r="186" ht="21.0" customHeight="1">
      <c r="A186" s="326"/>
      <c r="B186" s="326"/>
      <c r="C186" s="323"/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3"/>
      <c r="AM186" s="323"/>
      <c r="AN186" s="323"/>
      <c r="AO186" s="323"/>
      <c r="AP186" s="323"/>
      <c r="AQ186" s="323"/>
      <c r="AR186" s="323"/>
      <c r="AS186" s="323"/>
      <c r="AT186" s="323"/>
      <c r="AU186" s="323"/>
      <c r="AV186" s="323"/>
      <c r="AW186" s="323"/>
      <c r="AX186" s="323"/>
      <c r="AY186" s="323"/>
      <c r="AZ186" s="323"/>
      <c r="BA186" s="323"/>
      <c r="BB186" s="323"/>
      <c r="BC186" s="323"/>
      <c r="BD186" s="323"/>
      <c r="BE186" s="323"/>
      <c r="BF186" s="323"/>
      <c r="BG186" s="323"/>
      <c r="BH186" s="323"/>
      <c r="BI186" s="323"/>
      <c r="BJ186" s="323"/>
      <c r="BK186" s="323"/>
      <c r="BL186" s="323"/>
      <c r="BM186" s="323"/>
      <c r="BN186" s="323"/>
      <c r="BO186" s="323"/>
      <c r="BP186" s="323"/>
      <c r="BQ186" s="323"/>
      <c r="BR186" s="323"/>
      <c r="BS186" s="323"/>
      <c r="BT186" s="323"/>
      <c r="BU186" s="323"/>
      <c r="BV186" s="323"/>
      <c r="BW186" s="323"/>
      <c r="BX186" s="326"/>
    </row>
    <row r="187" ht="21.0" customHeight="1">
      <c r="A187" s="326"/>
      <c r="B187" s="326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23"/>
      <c r="AN187" s="323"/>
      <c r="AO187" s="323"/>
      <c r="AP187" s="323"/>
      <c r="AQ187" s="323"/>
      <c r="AR187" s="323"/>
      <c r="AS187" s="323"/>
      <c r="AT187" s="323"/>
      <c r="AU187" s="323"/>
      <c r="AV187" s="323"/>
      <c r="AW187" s="323"/>
      <c r="AX187" s="323"/>
      <c r="AY187" s="323"/>
      <c r="AZ187" s="323"/>
      <c r="BA187" s="323"/>
      <c r="BB187" s="323"/>
      <c r="BC187" s="323"/>
      <c r="BD187" s="323"/>
      <c r="BE187" s="323"/>
      <c r="BF187" s="323"/>
      <c r="BG187" s="323"/>
      <c r="BH187" s="323"/>
      <c r="BI187" s="323"/>
      <c r="BJ187" s="323"/>
      <c r="BK187" s="323"/>
      <c r="BL187" s="323"/>
      <c r="BM187" s="323"/>
      <c r="BN187" s="323"/>
      <c r="BO187" s="323"/>
      <c r="BP187" s="323"/>
      <c r="BQ187" s="323"/>
      <c r="BR187" s="323"/>
      <c r="BS187" s="323"/>
      <c r="BT187" s="323"/>
      <c r="BU187" s="323"/>
      <c r="BV187" s="323"/>
      <c r="BW187" s="323"/>
      <c r="BX187" s="326"/>
    </row>
    <row r="188" ht="21.0" customHeight="1">
      <c r="A188" s="326"/>
      <c r="B188" s="326"/>
      <c r="C188" s="323"/>
      <c r="D188" s="323"/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23"/>
      <c r="W188" s="323"/>
      <c r="X188" s="323"/>
      <c r="Y188" s="323"/>
      <c r="Z188" s="323"/>
      <c r="AA188" s="323"/>
      <c r="AB188" s="323"/>
      <c r="AC188" s="323"/>
      <c r="AD188" s="323"/>
      <c r="AE188" s="323"/>
      <c r="AF188" s="323"/>
      <c r="AG188" s="323"/>
      <c r="AH188" s="323"/>
      <c r="AI188" s="323"/>
      <c r="AJ188" s="323"/>
      <c r="AK188" s="323"/>
      <c r="AL188" s="323"/>
      <c r="AM188" s="323"/>
      <c r="AN188" s="323"/>
      <c r="AO188" s="323"/>
      <c r="AP188" s="323"/>
      <c r="AQ188" s="323"/>
      <c r="AR188" s="323"/>
      <c r="AS188" s="323"/>
      <c r="AT188" s="323"/>
      <c r="AU188" s="323"/>
      <c r="AV188" s="323"/>
      <c r="AW188" s="323"/>
      <c r="AX188" s="323"/>
      <c r="AY188" s="323"/>
      <c r="AZ188" s="323"/>
      <c r="BA188" s="323"/>
      <c r="BB188" s="323"/>
      <c r="BC188" s="323"/>
      <c r="BD188" s="323"/>
      <c r="BE188" s="323"/>
      <c r="BF188" s="323"/>
      <c r="BG188" s="323"/>
      <c r="BH188" s="323"/>
      <c r="BI188" s="323"/>
      <c r="BJ188" s="323"/>
      <c r="BK188" s="323"/>
      <c r="BL188" s="323"/>
      <c r="BM188" s="323"/>
      <c r="BN188" s="323"/>
      <c r="BO188" s="323"/>
      <c r="BP188" s="323"/>
      <c r="BQ188" s="323"/>
      <c r="BR188" s="323"/>
      <c r="BS188" s="323"/>
      <c r="BT188" s="323"/>
      <c r="BU188" s="323"/>
      <c r="BV188" s="323"/>
      <c r="BW188" s="323"/>
      <c r="BX188" s="326"/>
    </row>
    <row r="189" ht="21.0" customHeight="1">
      <c r="A189" s="326"/>
      <c r="B189" s="326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3"/>
      <c r="AK189" s="323"/>
      <c r="AL189" s="323"/>
      <c r="AM189" s="323"/>
      <c r="AN189" s="323"/>
      <c r="AO189" s="323"/>
      <c r="AP189" s="323"/>
      <c r="AQ189" s="323"/>
      <c r="AR189" s="323"/>
      <c r="AS189" s="323"/>
      <c r="AT189" s="323"/>
      <c r="AU189" s="323"/>
      <c r="AV189" s="323"/>
      <c r="AW189" s="323"/>
      <c r="AX189" s="323"/>
      <c r="AY189" s="323"/>
      <c r="AZ189" s="323"/>
      <c r="BA189" s="323"/>
      <c r="BB189" s="323"/>
      <c r="BC189" s="323"/>
      <c r="BD189" s="323"/>
      <c r="BE189" s="323"/>
      <c r="BF189" s="323"/>
      <c r="BG189" s="323"/>
      <c r="BH189" s="323"/>
      <c r="BI189" s="323"/>
      <c r="BJ189" s="323"/>
      <c r="BK189" s="323"/>
      <c r="BL189" s="323"/>
      <c r="BM189" s="323"/>
      <c r="BN189" s="323"/>
      <c r="BO189" s="323"/>
      <c r="BP189" s="323"/>
      <c r="BQ189" s="323"/>
      <c r="BR189" s="323"/>
      <c r="BS189" s="323"/>
      <c r="BT189" s="323"/>
      <c r="BU189" s="323"/>
      <c r="BV189" s="323"/>
      <c r="BW189" s="323"/>
      <c r="BX189" s="326"/>
    </row>
    <row r="190" ht="21.0" customHeight="1">
      <c r="A190" s="326"/>
      <c r="B190" s="326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23"/>
      <c r="W190" s="323"/>
      <c r="X190" s="323"/>
      <c r="Y190" s="323"/>
      <c r="Z190" s="323"/>
      <c r="AA190" s="323"/>
      <c r="AB190" s="323"/>
      <c r="AC190" s="323"/>
      <c r="AD190" s="323"/>
      <c r="AE190" s="323"/>
      <c r="AF190" s="323"/>
      <c r="AG190" s="323"/>
      <c r="AH190" s="323"/>
      <c r="AI190" s="323"/>
      <c r="AJ190" s="323"/>
      <c r="AK190" s="323"/>
      <c r="AL190" s="323"/>
      <c r="AM190" s="323"/>
      <c r="AN190" s="323"/>
      <c r="AO190" s="323"/>
      <c r="AP190" s="323"/>
      <c r="AQ190" s="323"/>
      <c r="AR190" s="323"/>
      <c r="AS190" s="323"/>
      <c r="AT190" s="323"/>
      <c r="AU190" s="323"/>
      <c r="AV190" s="323"/>
      <c r="AW190" s="323"/>
      <c r="AX190" s="323"/>
      <c r="AY190" s="323"/>
      <c r="AZ190" s="323"/>
      <c r="BA190" s="323"/>
      <c r="BB190" s="323"/>
      <c r="BC190" s="323"/>
      <c r="BD190" s="323"/>
      <c r="BE190" s="323"/>
      <c r="BF190" s="323"/>
      <c r="BG190" s="323"/>
      <c r="BH190" s="323"/>
      <c r="BI190" s="323"/>
      <c r="BJ190" s="323"/>
      <c r="BK190" s="323"/>
      <c r="BL190" s="323"/>
      <c r="BM190" s="323"/>
      <c r="BN190" s="323"/>
      <c r="BO190" s="323"/>
      <c r="BP190" s="323"/>
      <c r="BQ190" s="323"/>
      <c r="BR190" s="323"/>
      <c r="BS190" s="323"/>
      <c r="BT190" s="323"/>
      <c r="BU190" s="323"/>
      <c r="BV190" s="323"/>
      <c r="BW190" s="323"/>
      <c r="BX190" s="326"/>
    </row>
    <row r="191" ht="21.0" customHeight="1">
      <c r="A191" s="326"/>
      <c r="B191" s="326"/>
      <c r="C191" s="323"/>
      <c r="D191" s="323"/>
      <c r="E191" s="323"/>
      <c r="F191" s="323"/>
      <c r="G191" s="323"/>
      <c r="H191" s="323"/>
      <c r="I191" s="323"/>
      <c r="J191" s="323"/>
      <c r="K191" s="323"/>
      <c r="L191" s="323"/>
      <c r="M191" s="323"/>
      <c r="N191" s="323"/>
      <c r="O191" s="323"/>
      <c r="P191" s="323"/>
      <c r="Q191" s="323"/>
      <c r="R191" s="323"/>
      <c r="S191" s="323"/>
      <c r="T191" s="323"/>
      <c r="U191" s="323"/>
      <c r="V191" s="323"/>
      <c r="W191" s="323"/>
      <c r="X191" s="323"/>
      <c r="Y191" s="323"/>
      <c r="Z191" s="323"/>
      <c r="AA191" s="323"/>
      <c r="AB191" s="323"/>
      <c r="AC191" s="323"/>
      <c r="AD191" s="323"/>
      <c r="AE191" s="323"/>
      <c r="AF191" s="323"/>
      <c r="AG191" s="323"/>
      <c r="AH191" s="323"/>
      <c r="AI191" s="323"/>
      <c r="AJ191" s="323"/>
      <c r="AK191" s="323"/>
      <c r="AL191" s="323"/>
      <c r="AM191" s="323"/>
      <c r="AN191" s="323"/>
      <c r="AO191" s="323"/>
      <c r="AP191" s="323"/>
      <c r="AQ191" s="323"/>
      <c r="AR191" s="323"/>
      <c r="AS191" s="323"/>
      <c r="AT191" s="323"/>
      <c r="AU191" s="323"/>
      <c r="AV191" s="323"/>
      <c r="AW191" s="323"/>
      <c r="AX191" s="323"/>
      <c r="AY191" s="323"/>
      <c r="AZ191" s="323"/>
      <c r="BA191" s="323"/>
      <c r="BB191" s="323"/>
      <c r="BC191" s="323"/>
      <c r="BD191" s="323"/>
      <c r="BE191" s="323"/>
      <c r="BF191" s="323"/>
      <c r="BG191" s="323"/>
      <c r="BH191" s="323"/>
      <c r="BI191" s="323"/>
      <c r="BJ191" s="323"/>
      <c r="BK191" s="323"/>
      <c r="BL191" s="323"/>
      <c r="BM191" s="323"/>
      <c r="BN191" s="323"/>
      <c r="BO191" s="323"/>
      <c r="BP191" s="323"/>
      <c r="BQ191" s="323"/>
      <c r="BR191" s="323"/>
      <c r="BS191" s="323"/>
      <c r="BT191" s="323"/>
      <c r="BU191" s="323"/>
      <c r="BV191" s="323"/>
      <c r="BW191" s="323"/>
      <c r="BX191" s="326"/>
    </row>
    <row r="192" ht="21.0" customHeight="1">
      <c r="A192" s="326"/>
      <c r="B192" s="326"/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3"/>
      <c r="S192" s="323"/>
      <c r="T192" s="323"/>
      <c r="U192" s="323"/>
      <c r="V192" s="323"/>
      <c r="W192" s="323"/>
      <c r="X192" s="323"/>
      <c r="Y192" s="323"/>
      <c r="Z192" s="323"/>
      <c r="AA192" s="323"/>
      <c r="AB192" s="323"/>
      <c r="AC192" s="323"/>
      <c r="AD192" s="323"/>
      <c r="AE192" s="323"/>
      <c r="AF192" s="323"/>
      <c r="AG192" s="323"/>
      <c r="AH192" s="323"/>
      <c r="AI192" s="323"/>
      <c r="AJ192" s="323"/>
      <c r="AK192" s="323"/>
      <c r="AL192" s="323"/>
      <c r="AM192" s="323"/>
      <c r="AN192" s="323"/>
      <c r="AO192" s="323"/>
      <c r="AP192" s="323"/>
      <c r="AQ192" s="323"/>
      <c r="AR192" s="323"/>
      <c r="AS192" s="323"/>
      <c r="AT192" s="323"/>
      <c r="AU192" s="323"/>
      <c r="AV192" s="323"/>
      <c r="AW192" s="323"/>
      <c r="AX192" s="323"/>
      <c r="AY192" s="323"/>
      <c r="AZ192" s="323"/>
      <c r="BA192" s="323"/>
      <c r="BB192" s="323"/>
      <c r="BC192" s="323"/>
      <c r="BD192" s="323"/>
      <c r="BE192" s="323"/>
      <c r="BF192" s="323"/>
      <c r="BG192" s="323"/>
      <c r="BH192" s="323"/>
      <c r="BI192" s="323"/>
      <c r="BJ192" s="323"/>
      <c r="BK192" s="323"/>
      <c r="BL192" s="323"/>
      <c r="BM192" s="323"/>
      <c r="BN192" s="323"/>
      <c r="BO192" s="323"/>
      <c r="BP192" s="323"/>
      <c r="BQ192" s="323"/>
      <c r="BR192" s="323"/>
      <c r="BS192" s="323"/>
      <c r="BT192" s="323"/>
      <c r="BU192" s="323"/>
      <c r="BV192" s="323"/>
      <c r="BW192" s="323"/>
      <c r="BX192" s="326"/>
    </row>
    <row r="193" ht="21.0" customHeight="1">
      <c r="A193" s="326"/>
      <c r="B193" s="326"/>
      <c r="C193" s="323"/>
      <c r="D193" s="323"/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3"/>
      <c r="S193" s="323"/>
      <c r="T193" s="323"/>
      <c r="U193" s="323"/>
      <c r="V193" s="323"/>
      <c r="W193" s="323"/>
      <c r="X193" s="323"/>
      <c r="Y193" s="323"/>
      <c r="Z193" s="323"/>
      <c r="AA193" s="323"/>
      <c r="AB193" s="323"/>
      <c r="AC193" s="323"/>
      <c r="AD193" s="323"/>
      <c r="AE193" s="323"/>
      <c r="AF193" s="323"/>
      <c r="AG193" s="323"/>
      <c r="AH193" s="323"/>
      <c r="AI193" s="323"/>
      <c r="AJ193" s="323"/>
      <c r="AK193" s="323"/>
      <c r="AL193" s="323"/>
      <c r="AM193" s="323"/>
      <c r="AN193" s="323"/>
      <c r="AO193" s="323"/>
      <c r="AP193" s="323"/>
      <c r="AQ193" s="323"/>
      <c r="AR193" s="323"/>
      <c r="AS193" s="323"/>
      <c r="AT193" s="323"/>
      <c r="AU193" s="323"/>
      <c r="AV193" s="323"/>
      <c r="AW193" s="323"/>
      <c r="AX193" s="323"/>
      <c r="AY193" s="323"/>
      <c r="AZ193" s="323"/>
      <c r="BA193" s="323"/>
      <c r="BB193" s="323"/>
      <c r="BC193" s="323"/>
      <c r="BD193" s="323"/>
      <c r="BE193" s="323"/>
      <c r="BF193" s="323"/>
      <c r="BG193" s="323"/>
      <c r="BH193" s="323"/>
      <c r="BI193" s="323"/>
      <c r="BJ193" s="323"/>
      <c r="BK193" s="323"/>
      <c r="BL193" s="323"/>
      <c r="BM193" s="323"/>
      <c r="BN193" s="323"/>
      <c r="BO193" s="323"/>
      <c r="BP193" s="323"/>
      <c r="BQ193" s="323"/>
      <c r="BR193" s="323"/>
      <c r="BS193" s="323"/>
      <c r="BT193" s="323"/>
      <c r="BU193" s="323"/>
      <c r="BV193" s="323"/>
      <c r="BW193" s="323"/>
      <c r="BX193" s="326"/>
    </row>
    <row r="194" ht="21.0" customHeight="1">
      <c r="A194" s="326"/>
      <c r="B194" s="326"/>
      <c r="C194" s="323"/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3"/>
      <c r="AS194" s="323"/>
      <c r="AT194" s="323"/>
      <c r="AU194" s="323"/>
      <c r="AV194" s="323"/>
      <c r="AW194" s="323"/>
      <c r="AX194" s="323"/>
      <c r="AY194" s="323"/>
      <c r="AZ194" s="323"/>
      <c r="BA194" s="323"/>
      <c r="BB194" s="323"/>
      <c r="BC194" s="323"/>
      <c r="BD194" s="323"/>
      <c r="BE194" s="323"/>
      <c r="BF194" s="323"/>
      <c r="BG194" s="323"/>
      <c r="BH194" s="323"/>
      <c r="BI194" s="323"/>
      <c r="BJ194" s="323"/>
      <c r="BK194" s="323"/>
      <c r="BL194" s="323"/>
      <c r="BM194" s="323"/>
      <c r="BN194" s="323"/>
      <c r="BO194" s="323"/>
      <c r="BP194" s="323"/>
      <c r="BQ194" s="323"/>
      <c r="BR194" s="323"/>
      <c r="BS194" s="323"/>
      <c r="BT194" s="323"/>
      <c r="BU194" s="323"/>
      <c r="BV194" s="323"/>
      <c r="BW194" s="323"/>
      <c r="BX194" s="326"/>
    </row>
    <row r="195" ht="21.0" customHeight="1">
      <c r="A195" s="326"/>
      <c r="B195" s="326"/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3"/>
      <c r="AM195" s="323"/>
      <c r="AN195" s="323"/>
      <c r="AO195" s="323"/>
      <c r="AP195" s="323"/>
      <c r="AQ195" s="323"/>
      <c r="AR195" s="323"/>
      <c r="AS195" s="323"/>
      <c r="AT195" s="323"/>
      <c r="AU195" s="323"/>
      <c r="AV195" s="323"/>
      <c r="AW195" s="323"/>
      <c r="AX195" s="323"/>
      <c r="AY195" s="323"/>
      <c r="AZ195" s="323"/>
      <c r="BA195" s="323"/>
      <c r="BB195" s="323"/>
      <c r="BC195" s="323"/>
      <c r="BD195" s="323"/>
      <c r="BE195" s="323"/>
      <c r="BF195" s="323"/>
      <c r="BG195" s="323"/>
      <c r="BH195" s="323"/>
      <c r="BI195" s="323"/>
      <c r="BJ195" s="323"/>
      <c r="BK195" s="323"/>
      <c r="BL195" s="323"/>
      <c r="BM195" s="323"/>
      <c r="BN195" s="323"/>
      <c r="BO195" s="323"/>
      <c r="BP195" s="323"/>
      <c r="BQ195" s="323"/>
      <c r="BR195" s="323"/>
      <c r="BS195" s="323"/>
      <c r="BT195" s="323"/>
      <c r="BU195" s="323"/>
      <c r="BV195" s="323"/>
      <c r="BW195" s="323"/>
      <c r="BX195" s="326"/>
    </row>
    <row r="196" ht="21.0" customHeight="1">
      <c r="A196" s="326"/>
      <c r="B196" s="326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3"/>
      <c r="AM196" s="323"/>
      <c r="AN196" s="323"/>
      <c r="AO196" s="323"/>
      <c r="AP196" s="323"/>
      <c r="AQ196" s="323"/>
      <c r="AR196" s="323"/>
      <c r="AS196" s="323"/>
      <c r="AT196" s="323"/>
      <c r="AU196" s="323"/>
      <c r="AV196" s="323"/>
      <c r="AW196" s="323"/>
      <c r="AX196" s="323"/>
      <c r="AY196" s="323"/>
      <c r="AZ196" s="323"/>
      <c r="BA196" s="323"/>
      <c r="BB196" s="323"/>
      <c r="BC196" s="323"/>
      <c r="BD196" s="323"/>
      <c r="BE196" s="323"/>
      <c r="BF196" s="323"/>
      <c r="BG196" s="323"/>
      <c r="BH196" s="323"/>
      <c r="BI196" s="323"/>
      <c r="BJ196" s="323"/>
      <c r="BK196" s="323"/>
      <c r="BL196" s="323"/>
      <c r="BM196" s="323"/>
      <c r="BN196" s="323"/>
      <c r="BO196" s="323"/>
      <c r="BP196" s="323"/>
      <c r="BQ196" s="323"/>
      <c r="BR196" s="323"/>
      <c r="BS196" s="323"/>
      <c r="BT196" s="323"/>
      <c r="BU196" s="323"/>
      <c r="BV196" s="323"/>
      <c r="BW196" s="323"/>
      <c r="BX196" s="326"/>
    </row>
    <row r="197" ht="21.0" customHeight="1">
      <c r="A197" s="326"/>
      <c r="B197" s="326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  <c r="AA197" s="323"/>
      <c r="AB197" s="323"/>
      <c r="AC197" s="323"/>
      <c r="AD197" s="323"/>
      <c r="AE197" s="323"/>
      <c r="AF197" s="323"/>
      <c r="AG197" s="323"/>
      <c r="AH197" s="323"/>
      <c r="AI197" s="323"/>
      <c r="AJ197" s="323"/>
      <c r="AK197" s="323"/>
      <c r="AL197" s="323"/>
      <c r="AM197" s="323"/>
      <c r="AN197" s="323"/>
      <c r="AO197" s="323"/>
      <c r="AP197" s="323"/>
      <c r="AQ197" s="323"/>
      <c r="AR197" s="323"/>
      <c r="AS197" s="323"/>
      <c r="AT197" s="323"/>
      <c r="AU197" s="323"/>
      <c r="AV197" s="323"/>
      <c r="AW197" s="323"/>
      <c r="AX197" s="323"/>
      <c r="AY197" s="323"/>
      <c r="AZ197" s="323"/>
      <c r="BA197" s="323"/>
      <c r="BB197" s="323"/>
      <c r="BC197" s="323"/>
      <c r="BD197" s="323"/>
      <c r="BE197" s="323"/>
      <c r="BF197" s="323"/>
      <c r="BG197" s="323"/>
      <c r="BH197" s="323"/>
      <c r="BI197" s="323"/>
      <c r="BJ197" s="323"/>
      <c r="BK197" s="323"/>
      <c r="BL197" s="323"/>
      <c r="BM197" s="323"/>
      <c r="BN197" s="323"/>
      <c r="BO197" s="323"/>
      <c r="BP197" s="323"/>
      <c r="BQ197" s="323"/>
      <c r="BR197" s="323"/>
      <c r="BS197" s="323"/>
      <c r="BT197" s="323"/>
      <c r="BU197" s="323"/>
      <c r="BV197" s="323"/>
      <c r="BW197" s="323"/>
      <c r="BX197" s="326"/>
    </row>
    <row r="198" ht="21.0" customHeight="1">
      <c r="A198" s="326"/>
      <c r="B198" s="326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3"/>
      <c r="AK198" s="323"/>
      <c r="AL198" s="323"/>
      <c r="AM198" s="323"/>
      <c r="AN198" s="323"/>
      <c r="AO198" s="323"/>
      <c r="AP198" s="323"/>
      <c r="AQ198" s="323"/>
      <c r="AR198" s="323"/>
      <c r="AS198" s="323"/>
      <c r="AT198" s="323"/>
      <c r="AU198" s="323"/>
      <c r="AV198" s="323"/>
      <c r="AW198" s="323"/>
      <c r="AX198" s="323"/>
      <c r="AY198" s="323"/>
      <c r="AZ198" s="323"/>
      <c r="BA198" s="323"/>
      <c r="BB198" s="323"/>
      <c r="BC198" s="323"/>
      <c r="BD198" s="323"/>
      <c r="BE198" s="323"/>
      <c r="BF198" s="323"/>
      <c r="BG198" s="323"/>
      <c r="BH198" s="323"/>
      <c r="BI198" s="323"/>
      <c r="BJ198" s="323"/>
      <c r="BK198" s="323"/>
      <c r="BL198" s="323"/>
      <c r="BM198" s="323"/>
      <c r="BN198" s="323"/>
      <c r="BO198" s="323"/>
      <c r="BP198" s="323"/>
      <c r="BQ198" s="323"/>
      <c r="BR198" s="323"/>
      <c r="BS198" s="323"/>
      <c r="BT198" s="323"/>
      <c r="BU198" s="323"/>
      <c r="BV198" s="323"/>
      <c r="BW198" s="323"/>
      <c r="BX198" s="326"/>
    </row>
    <row r="199" ht="21.0" customHeight="1">
      <c r="A199" s="326"/>
      <c r="B199" s="326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3"/>
      <c r="AK199" s="323"/>
      <c r="AL199" s="323"/>
      <c r="AM199" s="323"/>
      <c r="AN199" s="323"/>
      <c r="AO199" s="323"/>
      <c r="AP199" s="323"/>
      <c r="AQ199" s="323"/>
      <c r="AR199" s="323"/>
      <c r="AS199" s="323"/>
      <c r="AT199" s="323"/>
      <c r="AU199" s="323"/>
      <c r="AV199" s="323"/>
      <c r="AW199" s="323"/>
      <c r="AX199" s="323"/>
      <c r="AY199" s="323"/>
      <c r="AZ199" s="323"/>
      <c r="BA199" s="323"/>
      <c r="BB199" s="323"/>
      <c r="BC199" s="323"/>
      <c r="BD199" s="323"/>
      <c r="BE199" s="323"/>
      <c r="BF199" s="323"/>
      <c r="BG199" s="323"/>
      <c r="BH199" s="323"/>
      <c r="BI199" s="323"/>
      <c r="BJ199" s="323"/>
      <c r="BK199" s="323"/>
      <c r="BL199" s="323"/>
      <c r="BM199" s="323"/>
      <c r="BN199" s="323"/>
      <c r="BO199" s="323"/>
      <c r="BP199" s="323"/>
      <c r="BQ199" s="323"/>
      <c r="BR199" s="323"/>
      <c r="BS199" s="323"/>
      <c r="BT199" s="323"/>
      <c r="BU199" s="323"/>
      <c r="BV199" s="323"/>
      <c r="BW199" s="323"/>
      <c r="BX199" s="326"/>
    </row>
    <row r="200" ht="21.0" customHeight="1">
      <c r="A200" s="326"/>
      <c r="B200" s="326"/>
      <c r="C200" s="323"/>
      <c r="D200" s="323"/>
      <c r="E200" s="323"/>
      <c r="F200" s="323"/>
      <c r="G200" s="323"/>
      <c r="H200" s="323"/>
      <c r="I200" s="323"/>
      <c r="J200" s="323"/>
      <c r="K200" s="323"/>
      <c r="L200" s="323"/>
      <c r="M200" s="323"/>
      <c r="N200" s="323"/>
      <c r="O200" s="323"/>
      <c r="P200" s="323"/>
      <c r="Q200" s="323"/>
      <c r="R200" s="323"/>
      <c r="S200" s="323"/>
      <c r="T200" s="323"/>
      <c r="U200" s="323"/>
      <c r="V200" s="323"/>
      <c r="W200" s="323"/>
      <c r="X200" s="323"/>
      <c r="Y200" s="323"/>
      <c r="Z200" s="323"/>
      <c r="AA200" s="323"/>
      <c r="AB200" s="323"/>
      <c r="AC200" s="323"/>
      <c r="AD200" s="323"/>
      <c r="AE200" s="323"/>
      <c r="AF200" s="323"/>
      <c r="AG200" s="323"/>
      <c r="AH200" s="323"/>
      <c r="AI200" s="323"/>
      <c r="AJ200" s="323"/>
      <c r="AK200" s="323"/>
      <c r="AL200" s="323"/>
      <c r="AM200" s="323"/>
      <c r="AN200" s="323"/>
      <c r="AO200" s="323"/>
      <c r="AP200" s="323"/>
      <c r="AQ200" s="323"/>
      <c r="AR200" s="323"/>
      <c r="AS200" s="323"/>
      <c r="AT200" s="323"/>
      <c r="AU200" s="323"/>
      <c r="AV200" s="323"/>
      <c r="AW200" s="323"/>
      <c r="AX200" s="323"/>
      <c r="AY200" s="323"/>
      <c r="AZ200" s="323"/>
      <c r="BA200" s="323"/>
      <c r="BB200" s="323"/>
      <c r="BC200" s="323"/>
      <c r="BD200" s="323"/>
      <c r="BE200" s="323"/>
      <c r="BF200" s="323"/>
      <c r="BG200" s="323"/>
      <c r="BH200" s="323"/>
      <c r="BI200" s="323"/>
      <c r="BJ200" s="323"/>
      <c r="BK200" s="323"/>
      <c r="BL200" s="323"/>
      <c r="BM200" s="323"/>
      <c r="BN200" s="323"/>
      <c r="BO200" s="323"/>
      <c r="BP200" s="323"/>
      <c r="BQ200" s="323"/>
      <c r="BR200" s="323"/>
      <c r="BS200" s="323"/>
      <c r="BT200" s="323"/>
      <c r="BU200" s="323"/>
      <c r="BV200" s="323"/>
      <c r="BW200" s="323"/>
      <c r="BX200" s="326"/>
    </row>
    <row r="201" ht="21.0" customHeight="1">
      <c r="A201" s="326"/>
      <c r="B201" s="326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  <c r="W201" s="323"/>
      <c r="X201" s="323"/>
      <c r="Y201" s="323"/>
      <c r="Z201" s="323"/>
      <c r="AA201" s="323"/>
      <c r="AB201" s="323"/>
      <c r="AC201" s="323"/>
      <c r="AD201" s="323"/>
      <c r="AE201" s="323"/>
      <c r="AF201" s="323"/>
      <c r="AG201" s="323"/>
      <c r="AH201" s="323"/>
      <c r="AI201" s="323"/>
      <c r="AJ201" s="323"/>
      <c r="AK201" s="323"/>
      <c r="AL201" s="323"/>
      <c r="AM201" s="323"/>
      <c r="AN201" s="323"/>
      <c r="AO201" s="323"/>
      <c r="AP201" s="323"/>
      <c r="AQ201" s="323"/>
      <c r="AR201" s="323"/>
      <c r="AS201" s="323"/>
      <c r="AT201" s="323"/>
      <c r="AU201" s="323"/>
      <c r="AV201" s="323"/>
      <c r="AW201" s="323"/>
      <c r="AX201" s="323"/>
      <c r="AY201" s="323"/>
      <c r="AZ201" s="323"/>
      <c r="BA201" s="323"/>
      <c r="BB201" s="323"/>
      <c r="BC201" s="323"/>
      <c r="BD201" s="323"/>
      <c r="BE201" s="323"/>
      <c r="BF201" s="323"/>
      <c r="BG201" s="323"/>
      <c r="BH201" s="323"/>
      <c r="BI201" s="323"/>
      <c r="BJ201" s="323"/>
      <c r="BK201" s="323"/>
      <c r="BL201" s="323"/>
      <c r="BM201" s="323"/>
      <c r="BN201" s="323"/>
      <c r="BO201" s="323"/>
      <c r="BP201" s="323"/>
      <c r="BQ201" s="323"/>
      <c r="BR201" s="323"/>
      <c r="BS201" s="323"/>
      <c r="BT201" s="323"/>
      <c r="BU201" s="323"/>
      <c r="BV201" s="323"/>
      <c r="BW201" s="323"/>
      <c r="BX201" s="326"/>
    </row>
    <row r="202" ht="21.0" customHeight="1">
      <c r="A202" s="326"/>
      <c r="B202" s="326"/>
      <c r="C202" s="323"/>
      <c r="D202" s="323"/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3"/>
      <c r="AH202" s="323"/>
      <c r="AI202" s="323"/>
      <c r="AJ202" s="323"/>
      <c r="AK202" s="323"/>
      <c r="AL202" s="323"/>
      <c r="AM202" s="323"/>
      <c r="AN202" s="323"/>
      <c r="AO202" s="323"/>
      <c r="AP202" s="323"/>
      <c r="AQ202" s="323"/>
      <c r="AR202" s="323"/>
      <c r="AS202" s="323"/>
      <c r="AT202" s="323"/>
      <c r="AU202" s="323"/>
      <c r="AV202" s="323"/>
      <c r="AW202" s="323"/>
      <c r="AX202" s="323"/>
      <c r="AY202" s="323"/>
      <c r="AZ202" s="323"/>
      <c r="BA202" s="323"/>
      <c r="BB202" s="323"/>
      <c r="BC202" s="323"/>
      <c r="BD202" s="323"/>
      <c r="BE202" s="323"/>
      <c r="BF202" s="323"/>
      <c r="BG202" s="323"/>
      <c r="BH202" s="323"/>
      <c r="BI202" s="323"/>
      <c r="BJ202" s="323"/>
      <c r="BK202" s="323"/>
      <c r="BL202" s="323"/>
      <c r="BM202" s="323"/>
      <c r="BN202" s="323"/>
      <c r="BO202" s="323"/>
      <c r="BP202" s="323"/>
      <c r="BQ202" s="323"/>
      <c r="BR202" s="323"/>
      <c r="BS202" s="323"/>
      <c r="BT202" s="323"/>
      <c r="BU202" s="323"/>
      <c r="BV202" s="323"/>
      <c r="BW202" s="323"/>
      <c r="BX202" s="326"/>
    </row>
    <row r="203" ht="21.0" customHeight="1">
      <c r="A203" s="326"/>
      <c r="B203" s="326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3"/>
      <c r="AB203" s="323"/>
      <c r="AC203" s="323"/>
      <c r="AD203" s="323"/>
      <c r="AE203" s="323"/>
      <c r="AF203" s="323"/>
      <c r="AG203" s="323"/>
      <c r="AH203" s="323"/>
      <c r="AI203" s="323"/>
      <c r="AJ203" s="323"/>
      <c r="AK203" s="323"/>
      <c r="AL203" s="323"/>
      <c r="AM203" s="323"/>
      <c r="AN203" s="323"/>
      <c r="AO203" s="323"/>
      <c r="AP203" s="323"/>
      <c r="AQ203" s="323"/>
      <c r="AR203" s="323"/>
      <c r="AS203" s="323"/>
      <c r="AT203" s="323"/>
      <c r="AU203" s="323"/>
      <c r="AV203" s="323"/>
      <c r="AW203" s="323"/>
      <c r="AX203" s="323"/>
      <c r="AY203" s="323"/>
      <c r="AZ203" s="323"/>
      <c r="BA203" s="323"/>
      <c r="BB203" s="323"/>
      <c r="BC203" s="323"/>
      <c r="BD203" s="323"/>
      <c r="BE203" s="323"/>
      <c r="BF203" s="323"/>
      <c r="BG203" s="323"/>
      <c r="BH203" s="323"/>
      <c r="BI203" s="323"/>
      <c r="BJ203" s="323"/>
      <c r="BK203" s="323"/>
      <c r="BL203" s="323"/>
      <c r="BM203" s="323"/>
      <c r="BN203" s="323"/>
      <c r="BO203" s="323"/>
      <c r="BP203" s="323"/>
      <c r="BQ203" s="323"/>
      <c r="BR203" s="323"/>
      <c r="BS203" s="323"/>
      <c r="BT203" s="323"/>
      <c r="BU203" s="323"/>
      <c r="BV203" s="323"/>
      <c r="BW203" s="323"/>
      <c r="BX203" s="326"/>
    </row>
    <row r="204" ht="21.0" customHeight="1">
      <c r="A204" s="326"/>
      <c r="B204" s="326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3"/>
      <c r="AB204" s="323"/>
      <c r="AC204" s="323"/>
      <c r="AD204" s="323"/>
      <c r="AE204" s="323"/>
      <c r="AF204" s="323"/>
      <c r="AG204" s="323"/>
      <c r="AH204" s="323"/>
      <c r="AI204" s="323"/>
      <c r="AJ204" s="323"/>
      <c r="AK204" s="323"/>
      <c r="AL204" s="323"/>
      <c r="AM204" s="323"/>
      <c r="AN204" s="323"/>
      <c r="AO204" s="323"/>
      <c r="AP204" s="323"/>
      <c r="AQ204" s="323"/>
      <c r="AR204" s="323"/>
      <c r="AS204" s="323"/>
      <c r="AT204" s="323"/>
      <c r="AU204" s="323"/>
      <c r="AV204" s="323"/>
      <c r="AW204" s="323"/>
      <c r="AX204" s="323"/>
      <c r="AY204" s="323"/>
      <c r="AZ204" s="323"/>
      <c r="BA204" s="323"/>
      <c r="BB204" s="323"/>
      <c r="BC204" s="323"/>
      <c r="BD204" s="323"/>
      <c r="BE204" s="323"/>
      <c r="BF204" s="323"/>
      <c r="BG204" s="323"/>
      <c r="BH204" s="323"/>
      <c r="BI204" s="323"/>
      <c r="BJ204" s="323"/>
      <c r="BK204" s="323"/>
      <c r="BL204" s="323"/>
      <c r="BM204" s="323"/>
      <c r="BN204" s="323"/>
      <c r="BO204" s="323"/>
      <c r="BP204" s="323"/>
      <c r="BQ204" s="323"/>
      <c r="BR204" s="323"/>
      <c r="BS204" s="323"/>
      <c r="BT204" s="323"/>
      <c r="BU204" s="323"/>
      <c r="BV204" s="323"/>
      <c r="BW204" s="323"/>
      <c r="BX204" s="326"/>
    </row>
    <row r="205" ht="21.0" customHeight="1">
      <c r="A205" s="326"/>
      <c r="B205" s="326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  <c r="AA205" s="323"/>
      <c r="AB205" s="323"/>
      <c r="AC205" s="323"/>
      <c r="AD205" s="323"/>
      <c r="AE205" s="323"/>
      <c r="AF205" s="323"/>
      <c r="AG205" s="323"/>
      <c r="AH205" s="323"/>
      <c r="AI205" s="323"/>
      <c r="AJ205" s="323"/>
      <c r="AK205" s="323"/>
      <c r="AL205" s="323"/>
      <c r="AM205" s="323"/>
      <c r="AN205" s="323"/>
      <c r="AO205" s="323"/>
      <c r="AP205" s="323"/>
      <c r="AQ205" s="323"/>
      <c r="AR205" s="323"/>
      <c r="AS205" s="323"/>
      <c r="AT205" s="323"/>
      <c r="AU205" s="323"/>
      <c r="AV205" s="323"/>
      <c r="AW205" s="323"/>
      <c r="AX205" s="323"/>
      <c r="AY205" s="323"/>
      <c r="AZ205" s="323"/>
      <c r="BA205" s="323"/>
      <c r="BB205" s="323"/>
      <c r="BC205" s="323"/>
      <c r="BD205" s="323"/>
      <c r="BE205" s="323"/>
      <c r="BF205" s="323"/>
      <c r="BG205" s="323"/>
      <c r="BH205" s="323"/>
      <c r="BI205" s="323"/>
      <c r="BJ205" s="323"/>
      <c r="BK205" s="323"/>
      <c r="BL205" s="323"/>
      <c r="BM205" s="323"/>
      <c r="BN205" s="323"/>
      <c r="BO205" s="323"/>
      <c r="BP205" s="323"/>
      <c r="BQ205" s="323"/>
      <c r="BR205" s="323"/>
      <c r="BS205" s="323"/>
      <c r="BT205" s="323"/>
      <c r="BU205" s="323"/>
      <c r="BV205" s="323"/>
      <c r="BW205" s="323"/>
      <c r="BX205" s="326"/>
    </row>
    <row r="206" ht="21.0" customHeight="1">
      <c r="A206" s="326"/>
      <c r="B206" s="326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3"/>
      <c r="AK206" s="323"/>
      <c r="AL206" s="323"/>
      <c r="AM206" s="323"/>
      <c r="AN206" s="323"/>
      <c r="AO206" s="323"/>
      <c r="AP206" s="323"/>
      <c r="AQ206" s="323"/>
      <c r="AR206" s="323"/>
      <c r="AS206" s="323"/>
      <c r="AT206" s="323"/>
      <c r="AU206" s="323"/>
      <c r="AV206" s="323"/>
      <c r="AW206" s="323"/>
      <c r="AX206" s="323"/>
      <c r="AY206" s="323"/>
      <c r="AZ206" s="323"/>
      <c r="BA206" s="323"/>
      <c r="BB206" s="323"/>
      <c r="BC206" s="323"/>
      <c r="BD206" s="323"/>
      <c r="BE206" s="323"/>
      <c r="BF206" s="323"/>
      <c r="BG206" s="323"/>
      <c r="BH206" s="323"/>
      <c r="BI206" s="323"/>
      <c r="BJ206" s="323"/>
      <c r="BK206" s="323"/>
      <c r="BL206" s="323"/>
      <c r="BM206" s="323"/>
      <c r="BN206" s="323"/>
      <c r="BO206" s="323"/>
      <c r="BP206" s="323"/>
      <c r="BQ206" s="323"/>
      <c r="BR206" s="323"/>
      <c r="BS206" s="323"/>
      <c r="BT206" s="323"/>
      <c r="BU206" s="323"/>
      <c r="BV206" s="323"/>
      <c r="BW206" s="323"/>
      <c r="BX206" s="326"/>
    </row>
    <row r="207" ht="21.0" customHeight="1">
      <c r="A207" s="326"/>
      <c r="B207" s="326"/>
      <c r="C207" s="323"/>
      <c r="D207" s="323"/>
      <c r="E207" s="323"/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  <c r="AA207" s="323"/>
      <c r="AB207" s="323"/>
      <c r="AC207" s="323"/>
      <c r="AD207" s="323"/>
      <c r="AE207" s="323"/>
      <c r="AF207" s="323"/>
      <c r="AG207" s="323"/>
      <c r="AH207" s="323"/>
      <c r="AI207" s="323"/>
      <c r="AJ207" s="323"/>
      <c r="AK207" s="323"/>
      <c r="AL207" s="323"/>
      <c r="AM207" s="323"/>
      <c r="AN207" s="323"/>
      <c r="AO207" s="323"/>
      <c r="AP207" s="323"/>
      <c r="AQ207" s="323"/>
      <c r="AR207" s="323"/>
      <c r="AS207" s="323"/>
      <c r="AT207" s="323"/>
      <c r="AU207" s="323"/>
      <c r="AV207" s="323"/>
      <c r="AW207" s="323"/>
      <c r="AX207" s="323"/>
      <c r="AY207" s="323"/>
      <c r="AZ207" s="323"/>
      <c r="BA207" s="323"/>
      <c r="BB207" s="323"/>
      <c r="BC207" s="323"/>
      <c r="BD207" s="323"/>
      <c r="BE207" s="323"/>
      <c r="BF207" s="323"/>
      <c r="BG207" s="323"/>
      <c r="BH207" s="323"/>
      <c r="BI207" s="323"/>
      <c r="BJ207" s="323"/>
      <c r="BK207" s="323"/>
      <c r="BL207" s="323"/>
      <c r="BM207" s="323"/>
      <c r="BN207" s="323"/>
      <c r="BO207" s="323"/>
      <c r="BP207" s="323"/>
      <c r="BQ207" s="323"/>
      <c r="BR207" s="323"/>
      <c r="BS207" s="323"/>
      <c r="BT207" s="323"/>
      <c r="BU207" s="323"/>
      <c r="BV207" s="323"/>
      <c r="BW207" s="323"/>
      <c r="BX207" s="326"/>
    </row>
    <row r="208" ht="21.0" customHeight="1">
      <c r="A208" s="326"/>
      <c r="B208" s="326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3"/>
      <c r="S208" s="323"/>
      <c r="T208" s="323"/>
      <c r="U208" s="323"/>
      <c r="V208" s="323"/>
      <c r="W208" s="323"/>
      <c r="X208" s="323"/>
      <c r="Y208" s="323"/>
      <c r="Z208" s="323"/>
      <c r="AA208" s="323"/>
      <c r="AB208" s="323"/>
      <c r="AC208" s="323"/>
      <c r="AD208" s="323"/>
      <c r="AE208" s="323"/>
      <c r="AF208" s="323"/>
      <c r="AG208" s="323"/>
      <c r="AH208" s="323"/>
      <c r="AI208" s="323"/>
      <c r="AJ208" s="323"/>
      <c r="AK208" s="323"/>
      <c r="AL208" s="323"/>
      <c r="AM208" s="323"/>
      <c r="AN208" s="323"/>
      <c r="AO208" s="323"/>
      <c r="AP208" s="323"/>
      <c r="AQ208" s="323"/>
      <c r="AR208" s="323"/>
      <c r="AS208" s="323"/>
      <c r="AT208" s="323"/>
      <c r="AU208" s="323"/>
      <c r="AV208" s="323"/>
      <c r="AW208" s="323"/>
      <c r="AX208" s="323"/>
      <c r="AY208" s="323"/>
      <c r="AZ208" s="323"/>
      <c r="BA208" s="323"/>
      <c r="BB208" s="323"/>
      <c r="BC208" s="323"/>
      <c r="BD208" s="323"/>
      <c r="BE208" s="323"/>
      <c r="BF208" s="323"/>
      <c r="BG208" s="323"/>
      <c r="BH208" s="323"/>
      <c r="BI208" s="323"/>
      <c r="BJ208" s="323"/>
      <c r="BK208" s="323"/>
      <c r="BL208" s="323"/>
      <c r="BM208" s="323"/>
      <c r="BN208" s="323"/>
      <c r="BO208" s="323"/>
      <c r="BP208" s="323"/>
      <c r="BQ208" s="323"/>
      <c r="BR208" s="323"/>
      <c r="BS208" s="323"/>
      <c r="BT208" s="323"/>
      <c r="BU208" s="323"/>
      <c r="BV208" s="323"/>
      <c r="BW208" s="323"/>
      <c r="BX208" s="326"/>
    </row>
    <row r="209" ht="21.0" customHeight="1">
      <c r="A209" s="326"/>
      <c r="B209" s="326"/>
      <c r="C209" s="323"/>
      <c r="D209" s="323"/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323"/>
      <c r="AK209" s="323"/>
      <c r="AL209" s="323"/>
      <c r="AM209" s="323"/>
      <c r="AN209" s="323"/>
      <c r="AO209" s="323"/>
      <c r="AP209" s="323"/>
      <c r="AQ209" s="323"/>
      <c r="AR209" s="323"/>
      <c r="AS209" s="323"/>
      <c r="AT209" s="323"/>
      <c r="AU209" s="323"/>
      <c r="AV209" s="323"/>
      <c r="AW209" s="323"/>
      <c r="AX209" s="323"/>
      <c r="AY209" s="323"/>
      <c r="AZ209" s="323"/>
      <c r="BA209" s="323"/>
      <c r="BB209" s="323"/>
      <c r="BC209" s="323"/>
      <c r="BD209" s="323"/>
      <c r="BE209" s="323"/>
      <c r="BF209" s="323"/>
      <c r="BG209" s="323"/>
      <c r="BH209" s="323"/>
      <c r="BI209" s="323"/>
      <c r="BJ209" s="323"/>
      <c r="BK209" s="323"/>
      <c r="BL209" s="323"/>
      <c r="BM209" s="323"/>
      <c r="BN209" s="323"/>
      <c r="BO209" s="323"/>
      <c r="BP209" s="323"/>
      <c r="BQ209" s="323"/>
      <c r="BR209" s="323"/>
      <c r="BS209" s="323"/>
      <c r="BT209" s="323"/>
      <c r="BU209" s="323"/>
      <c r="BV209" s="323"/>
      <c r="BW209" s="323"/>
      <c r="BX209" s="326"/>
    </row>
    <row r="210" ht="21.0" customHeight="1">
      <c r="A210" s="326"/>
      <c r="B210" s="326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323"/>
      <c r="AK210" s="323"/>
      <c r="AL210" s="323"/>
      <c r="AM210" s="323"/>
      <c r="AN210" s="323"/>
      <c r="AO210" s="323"/>
      <c r="AP210" s="323"/>
      <c r="AQ210" s="323"/>
      <c r="AR210" s="323"/>
      <c r="AS210" s="323"/>
      <c r="AT210" s="323"/>
      <c r="AU210" s="323"/>
      <c r="AV210" s="323"/>
      <c r="AW210" s="323"/>
      <c r="AX210" s="323"/>
      <c r="AY210" s="323"/>
      <c r="AZ210" s="323"/>
      <c r="BA210" s="323"/>
      <c r="BB210" s="323"/>
      <c r="BC210" s="323"/>
      <c r="BD210" s="323"/>
      <c r="BE210" s="323"/>
      <c r="BF210" s="323"/>
      <c r="BG210" s="323"/>
      <c r="BH210" s="323"/>
      <c r="BI210" s="323"/>
      <c r="BJ210" s="323"/>
      <c r="BK210" s="323"/>
      <c r="BL210" s="323"/>
      <c r="BM210" s="323"/>
      <c r="BN210" s="323"/>
      <c r="BO210" s="323"/>
      <c r="BP210" s="323"/>
      <c r="BQ210" s="323"/>
      <c r="BR210" s="323"/>
      <c r="BS210" s="323"/>
      <c r="BT210" s="323"/>
      <c r="BU210" s="323"/>
      <c r="BV210" s="323"/>
      <c r="BW210" s="323"/>
      <c r="BX210" s="326"/>
    </row>
    <row r="211" ht="21.0" customHeight="1">
      <c r="A211" s="326"/>
      <c r="B211" s="326"/>
      <c r="C211" s="323"/>
      <c r="D211" s="323"/>
      <c r="E211" s="323"/>
      <c r="F211" s="323"/>
      <c r="G211" s="323"/>
      <c r="H211" s="323"/>
      <c r="I211" s="323"/>
      <c r="J211" s="323"/>
      <c r="K211" s="323"/>
      <c r="L211" s="323"/>
      <c r="M211" s="323"/>
      <c r="N211" s="323"/>
      <c r="O211" s="323"/>
      <c r="P211" s="323"/>
      <c r="Q211" s="323"/>
      <c r="R211" s="323"/>
      <c r="S211" s="323"/>
      <c r="T211" s="323"/>
      <c r="U211" s="323"/>
      <c r="V211" s="323"/>
      <c r="W211" s="323"/>
      <c r="X211" s="323"/>
      <c r="Y211" s="323"/>
      <c r="Z211" s="323"/>
      <c r="AA211" s="323"/>
      <c r="AB211" s="323"/>
      <c r="AC211" s="323"/>
      <c r="AD211" s="323"/>
      <c r="AE211" s="323"/>
      <c r="AF211" s="323"/>
      <c r="AG211" s="323"/>
      <c r="AH211" s="323"/>
      <c r="AI211" s="323"/>
      <c r="AJ211" s="323"/>
      <c r="AK211" s="323"/>
      <c r="AL211" s="323"/>
      <c r="AM211" s="323"/>
      <c r="AN211" s="323"/>
      <c r="AO211" s="323"/>
      <c r="AP211" s="323"/>
      <c r="AQ211" s="323"/>
      <c r="AR211" s="323"/>
      <c r="AS211" s="323"/>
      <c r="AT211" s="323"/>
      <c r="AU211" s="323"/>
      <c r="AV211" s="323"/>
      <c r="AW211" s="323"/>
      <c r="AX211" s="323"/>
      <c r="AY211" s="323"/>
      <c r="AZ211" s="323"/>
      <c r="BA211" s="323"/>
      <c r="BB211" s="323"/>
      <c r="BC211" s="323"/>
      <c r="BD211" s="323"/>
      <c r="BE211" s="323"/>
      <c r="BF211" s="323"/>
      <c r="BG211" s="323"/>
      <c r="BH211" s="323"/>
      <c r="BI211" s="323"/>
      <c r="BJ211" s="323"/>
      <c r="BK211" s="323"/>
      <c r="BL211" s="323"/>
      <c r="BM211" s="323"/>
      <c r="BN211" s="323"/>
      <c r="BO211" s="323"/>
      <c r="BP211" s="323"/>
      <c r="BQ211" s="323"/>
      <c r="BR211" s="323"/>
      <c r="BS211" s="323"/>
      <c r="BT211" s="323"/>
      <c r="BU211" s="323"/>
      <c r="BV211" s="323"/>
      <c r="BW211" s="323"/>
      <c r="BX211" s="326"/>
    </row>
    <row r="212" ht="21.0" customHeight="1">
      <c r="A212" s="326"/>
      <c r="B212" s="326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323"/>
      <c r="R212" s="323"/>
      <c r="S212" s="323"/>
      <c r="T212" s="323"/>
      <c r="U212" s="323"/>
      <c r="V212" s="323"/>
      <c r="W212" s="323"/>
      <c r="X212" s="323"/>
      <c r="Y212" s="323"/>
      <c r="Z212" s="323"/>
      <c r="AA212" s="323"/>
      <c r="AB212" s="323"/>
      <c r="AC212" s="323"/>
      <c r="AD212" s="323"/>
      <c r="AE212" s="323"/>
      <c r="AF212" s="323"/>
      <c r="AG212" s="323"/>
      <c r="AH212" s="323"/>
      <c r="AI212" s="323"/>
      <c r="AJ212" s="323"/>
      <c r="AK212" s="323"/>
      <c r="AL212" s="323"/>
      <c r="AM212" s="323"/>
      <c r="AN212" s="323"/>
      <c r="AO212" s="323"/>
      <c r="AP212" s="323"/>
      <c r="AQ212" s="323"/>
      <c r="AR212" s="323"/>
      <c r="AS212" s="323"/>
      <c r="AT212" s="323"/>
      <c r="AU212" s="323"/>
      <c r="AV212" s="323"/>
      <c r="AW212" s="323"/>
      <c r="AX212" s="323"/>
      <c r="AY212" s="323"/>
      <c r="AZ212" s="323"/>
      <c r="BA212" s="323"/>
      <c r="BB212" s="323"/>
      <c r="BC212" s="323"/>
      <c r="BD212" s="323"/>
      <c r="BE212" s="323"/>
      <c r="BF212" s="323"/>
      <c r="BG212" s="323"/>
      <c r="BH212" s="323"/>
      <c r="BI212" s="323"/>
      <c r="BJ212" s="323"/>
      <c r="BK212" s="323"/>
      <c r="BL212" s="323"/>
      <c r="BM212" s="323"/>
      <c r="BN212" s="323"/>
      <c r="BO212" s="323"/>
      <c r="BP212" s="323"/>
      <c r="BQ212" s="323"/>
      <c r="BR212" s="323"/>
      <c r="BS212" s="323"/>
      <c r="BT212" s="323"/>
      <c r="BU212" s="323"/>
      <c r="BV212" s="323"/>
      <c r="BW212" s="323"/>
      <c r="BX212" s="326"/>
    </row>
    <row r="213" ht="21.0" customHeight="1">
      <c r="A213" s="326"/>
      <c r="B213" s="326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23"/>
      <c r="AI213" s="323"/>
      <c r="AJ213" s="323"/>
      <c r="AK213" s="323"/>
      <c r="AL213" s="323"/>
      <c r="AM213" s="323"/>
      <c r="AN213" s="323"/>
      <c r="AO213" s="323"/>
      <c r="AP213" s="323"/>
      <c r="AQ213" s="323"/>
      <c r="AR213" s="323"/>
      <c r="AS213" s="323"/>
      <c r="AT213" s="323"/>
      <c r="AU213" s="323"/>
      <c r="AV213" s="323"/>
      <c r="AW213" s="323"/>
      <c r="AX213" s="323"/>
      <c r="AY213" s="323"/>
      <c r="AZ213" s="323"/>
      <c r="BA213" s="323"/>
      <c r="BB213" s="323"/>
      <c r="BC213" s="323"/>
      <c r="BD213" s="323"/>
      <c r="BE213" s="323"/>
      <c r="BF213" s="323"/>
      <c r="BG213" s="323"/>
      <c r="BH213" s="323"/>
      <c r="BI213" s="323"/>
      <c r="BJ213" s="323"/>
      <c r="BK213" s="323"/>
      <c r="BL213" s="323"/>
      <c r="BM213" s="323"/>
      <c r="BN213" s="323"/>
      <c r="BO213" s="323"/>
      <c r="BP213" s="323"/>
      <c r="BQ213" s="323"/>
      <c r="BR213" s="323"/>
      <c r="BS213" s="323"/>
      <c r="BT213" s="323"/>
      <c r="BU213" s="323"/>
      <c r="BV213" s="323"/>
      <c r="BW213" s="323"/>
      <c r="BX213" s="326"/>
    </row>
    <row r="214" ht="21.0" customHeight="1">
      <c r="A214" s="326"/>
      <c r="B214" s="326"/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3"/>
      <c r="Z214" s="323"/>
      <c r="AA214" s="323"/>
      <c r="AB214" s="323"/>
      <c r="AC214" s="323"/>
      <c r="AD214" s="323"/>
      <c r="AE214" s="323"/>
      <c r="AF214" s="323"/>
      <c r="AG214" s="323"/>
      <c r="AH214" s="323"/>
      <c r="AI214" s="323"/>
      <c r="AJ214" s="323"/>
      <c r="AK214" s="323"/>
      <c r="AL214" s="323"/>
      <c r="AM214" s="323"/>
      <c r="AN214" s="323"/>
      <c r="AO214" s="323"/>
      <c r="AP214" s="323"/>
      <c r="AQ214" s="323"/>
      <c r="AR214" s="323"/>
      <c r="AS214" s="323"/>
      <c r="AT214" s="323"/>
      <c r="AU214" s="323"/>
      <c r="AV214" s="323"/>
      <c r="AW214" s="323"/>
      <c r="AX214" s="323"/>
      <c r="AY214" s="323"/>
      <c r="AZ214" s="323"/>
      <c r="BA214" s="323"/>
      <c r="BB214" s="323"/>
      <c r="BC214" s="323"/>
      <c r="BD214" s="323"/>
      <c r="BE214" s="323"/>
      <c r="BF214" s="323"/>
      <c r="BG214" s="323"/>
      <c r="BH214" s="323"/>
      <c r="BI214" s="323"/>
      <c r="BJ214" s="323"/>
      <c r="BK214" s="323"/>
      <c r="BL214" s="323"/>
      <c r="BM214" s="323"/>
      <c r="BN214" s="323"/>
      <c r="BO214" s="323"/>
      <c r="BP214" s="323"/>
      <c r="BQ214" s="323"/>
      <c r="BR214" s="323"/>
      <c r="BS214" s="323"/>
      <c r="BT214" s="323"/>
      <c r="BU214" s="323"/>
      <c r="BV214" s="323"/>
      <c r="BW214" s="323"/>
      <c r="BX214" s="326"/>
    </row>
    <row r="215" ht="21.0" customHeight="1">
      <c r="A215" s="326"/>
      <c r="B215" s="326"/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323"/>
      <c r="AI215" s="323"/>
      <c r="AJ215" s="323"/>
      <c r="AK215" s="323"/>
      <c r="AL215" s="323"/>
      <c r="AM215" s="323"/>
      <c r="AN215" s="323"/>
      <c r="AO215" s="323"/>
      <c r="AP215" s="323"/>
      <c r="AQ215" s="323"/>
      <c r="AR215" s="323"/>
      <c r="AS215" s="323"/>
      <c r="AT215" s="323"/>
      <c r="AU215" s="323"/>
      <c r="AV215" s="323"/>
      <c r="AW215" s="323"/>
      <c r="AX215" s="323"/>
      <c r="AY215" s="323"/>
      <c r="AZ215" s="323"/>
      <c r="BA215" s="323"/>
      <c r="BB215" s="323"/>
      <c r="BC215" s="323"/>
      <c r="BD215" s="323"/>
      <c r="BE215" s="323"/>
      <c r="BF215" s="323"/>
      <c r="BG215" s="323"/>
      <c r="BH215" s="323"/>
      <c r="BI215" s="323"/>
      <c r="BJ215" s="323"/>
      <c r="BK215" s="323"/>
      <c r="BL215" s="323"/>
      <c r="BM215" s="323"/>
      <c r="BN215" s="323"/>
      <c r="BO215" s="323"/>
      <c r="BP215" s="323"/>
      <c r="BQ215" s="323"/>
      <c r="BR215" s="323"/>
      <c r="BS215" s="323"/>
      <c r="BT215" s="323"/>
      <c r="BU215" s="323"/>
      <c r="BV215" s="323"/>
      <c r="BW215" s="323"/>
      <c r="BX215" s="326"/>
    </row>
    <row r="216" ht="21.0" customHeight="1">
      <c r="A216" s="326"/>
      <c r="B216" s="326"/>
      <c r="C216" s="323"/>
      <c r="D216" s="323"/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3"/>
      <c r="S216" s="323"/>
      <c r="T216" s="323"/>
      <c r="U216" s="323"/>
      <c r="V216" s="323"/>
      <c r="W216" s="323"/>
      <c r="X216" s="323"/>
      <c r="Y216" s="323"/>
      <c r="Z216" s="323"/>
      <c r="AA216" s="323"/>
      <c r="AB216" s="323"/>
      <c r="AC216" s="323"/>
      <c r="AD216" s="323"/>
      <c r="AE216" s="323"/>
      <c r="AF216" s="323"/>
      <c r="AG216" s="323"/>
      <c r="AH216" s="323"/>
      <c r="AI216" s="323"/>
      <c r="AJ216" s="323"/>
      <c r="AK216" s="323"/>
      <c r="AL216" s="323"/>
      <c r="AM216" s="323"/>
      <c r="AN216" s="323"/>
      <c r="AO216" s="323"/>
      <c r="AP216" s="323"/>
      <c r="AQ216" s="323"/>
      <c r="AR216" s="323"/>
      <c r="AS216" s="323"/>
      <c r="AT216" s="323"/>
      <c r="AU216" s="323"/>
      <c r="AV216" s="323"/>
      <c r="AW216" s="323"/>
      <c r="AX216" s="323"/>
      <c r="AY216" s="323"/>
      <c r="AZ216" s="323"/>
      <c r="BA216" s="323"/>
      <c r="BB216" s="323"/>
      <c r="BC216" s="323"/>
      <c r="BD216" s="323"/>
      <c r="BE216" s="323"/>
      <c r="BF216" s="323"/>
      <c r="BG216" s="323"/>
      <c r="BH216" s="323"/>
      <c r="BI216" s="323"/>
      <c r="BJ216" s="323"/>
      <c r="BK216" s="323"/>
      <c r="BL216" s="323"/>
      <c r="BM216" s="323"/>
      <c r="BN216" s="323"/>
      <c r="BO216" s="323"/>
      <c r="BP216" s="323"/>
      <c r="BQ216" s="323"/>
      <c r="BR216" s="323"/>
      <c r="BS216" s="323"/>
      <c r="BT216" s="323"/>
      <c r="BU216" s="323"/>
      <c r="BV216" s="323"/>
      <c r="BW216" s="323"/>
      <c r="BX216" s="326"/>
    </row>
    <row r="217" ht="21.0" customHeight="1">
      <c r="A217" s="326"/>
      <c r="B217" s="326"/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  <c r="T217" s="323"/>
      <c r="U217" s="323"/>
      <c r="V217" s="323"/>
      <c r="W217" s="323"/>
      <c r="X217" s="323"/>
      <c r="Y217" s="323"/>
      <c r="Z217" s="323"/>
      <c r="AA217" s="323"/>
      <c r="AB217" s="323"/>
      <c r="AC217" s="323"/>
      <c r="AD217" s="323"/>
      <c r="AE217" s="323"/>
      <c r="AF217" s="323"/>
      <c r="AG217" s="323"/>
      <c r="AH217" s="323"/>
      <c r="AI217" s="323"/>
      <c r="AJ217" s="323"/>
      <c r="AK217" s="323"/>
      <c r="AL217" s="323"/>
      <c r="AM217" s="323"/>
      <c r="AN217" s="323"/>
      <c r="AO217" s="323"/>
      <c r="AP217" s="323"/>
      <c r="AQ217" s="323"/>
      <c r="AR217" s="323"/>
      <c r="AS217" s="323"/>
      <c r="AT217" s="323"/>
      <c r="AU217" s="323"/>
      <c r="AV217" s="323"/>
      <c r="AW217" s="323"/>
      <c r="AX217" s="323"/>
      <c r="AY217" s="323"/>
      <c r="AZ217" s="323"/>
      <c r="BA217" s="323"/>
      <c r="BB217" s="323"/>
      <c r="BC217" s="323"/>
      <c r="BD217" s="323"/>
      <c r="BE217" s="323"/>
      <c r="BF217" s="323"/>
      <c r="BG217" s="323"/>
      <c r="BH217" s="323"/>
      <c r="BI217" s="323"/>
      <c r="BJ217" s="323"/>
      <c r="BK217" s="323"/>
      <c r="BL217" s="323"/>
      <c r="BM217" s="323"/>
      <c r="BN217" s="323"/>
      <c r="BO217" s="323"/>
      <c r="BP217" s="323"/>
      <c r="BQ217" s="323"/>
      <c r="BR217" s="323"/>
      <c r="BS217" s="323"/>
      <c r="BT217" s="323"/>
      <c r="BU217" s="323"/>
      <c r="BV217" s="323"/>
      <c r="BW217" s="323"/>
      <c r="BX217" s="326"/>
    </row>
    <row r="218" ht="21.0" customHeight="1">
      <c r="A218" s="326"/>
      <c r="B218" s="326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  <c r="U218" s="323"/>
      <c r="V218" s="323"/>
      <c r="W218" s="323"/>
      <c r="X218" s="323"/>
      <c r="Y218" s="323"/>
      <c r="Z218" s="323"/>
      <c r="AA218" s="323"/>
      <c r="AB218" s="323"/>
      <c r="AC218" s="323"/>
      <c r="AD218" s="323"/>
      <c r="AE218" s="323"/>
      <c r="AF218" s="323"/>
      <c r="AG218" s="323"/>
      <c r="AH218" s="323"/>
      <c r="AI218" s="323"/>
      <c r="AJ218" s="323"/>
      <c r="AK218" s="323"/>
      <c r="AL218" s="323"/>
      <c r="AM218" s="323"/>
      <c r="AN218" s="323"/>
      <c r="AO218" s="323"/>
      <c r="AP218" s="323"/>
      <c r="AQ218" s="323"/>
      <c r="AR218" s="323"/>
      <c r="AS218" s="323"/>
      <c r="AT218" s="323"/>
      <c r="AU218" s="323"/>
      <c r="AV218" s="323"/>
      <c r="AW218" s="323"/>
      <c r="AX218" s="323"/>
      <c r="AY218" s="323"/>
      <c r="AZ218" s="323"/>
      <c r="BA218" s="323"/>
      <c r="BB218" s="323"/>
      <c r="BC218" s="323"/>
      <c r="BD218" s="323"/>
      <c r="BE218" s="323"/>
      <c r="BF218" s="323"/>
      <c r="BG218" s="323"/>
      <c r="BH218" s="323"/>
      <c r="BI218" s="323"/>
      <c r="BJ218" s="323"/>
      <c r="BK218" s="323"/>
      <c r="BL218" s="323"/>
      <c r="BM218" s="323"/>
      <c r="BN218" s="323"/>
      <c r="BO218" s="323"/>
      <c r="BP218" s="323"/>
      <c r="BQ218" s="323"/>
      <c r="BR218" s="323"/>
      <c r="BS218" s="323"/>
      <c r="BT218" s="323"/>
      <c r="BU218" s="323"/>
      <c r="BV218" s="323"/>
      <c r="BW218" s="323"/>
      <c r="BX218" s="326"/>
    </row>
    <row r="219" ht="21.0" customHeight="1">
      <c r="A219" s="326"/>
      <c r="B219" s="326"/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3"/>
      <c r="S219" s="323"/>
      <c r="T219" s="323"/>
      <c r="U219" s="323"/>
      <c r="V219" s="323"/>
      <c r="W219" s="323"/>
      <c r="X219" s="323"/>
      <c r="Y219" s="323"/>
      <c r="Z219" s="323"/>
      <c r="AA219" s="323"/>
      <c r="AB219" s="323"/>
      <c r="AC219" s="323"/>
      <c r="AD219" s="323"/>
      <c r="AE219" s="323"/>
      <c r="AF219" s="323"/>
      <c r="AG219" s="323"/>
      <c r="AH219" s="323"/>
      <c r="AI219" s="323"/>
      <c r="AJ219" s="323"/>
      <c r="AK219" s="323"/>
      <c r="AL219" s="323"/>
      <c r="AM219" s="323"/>
      <c r="AN219" s="323"/>
      <c r="AO219" s="323"/>
      <c r="AP219" s="323"/>
      <c r="AQ219" s="323"/>
      <c r="AR219" s="323"/>
      <c r="AS219" s="323"/>
      <c r="AT219" s="323"/>
      <c r="AU219" s="323"/>
      <c r="AV219" s="323"/>
      <c r="AW219" s="323"/>
      <c r="AX219" s="323"/>
      <c r="AY219" s="323"/>
      <c r="AZ219" s="323"/>
      <c r="BA219" s="323"/>
      <c r="BB219" s="323"/>
      <c r="BC219" s="323"/>
      <c r="BD219" s="323"/>
      <c r="BE219" s="323"/>
      <c r="BF219" s="323"/>
      <c r="BG219" s="323"/>
      <c r="BH219" s="323"/>
      <c r="BI219" s="323"/>
      <c r="BJ219" s="323"/>
      <c r="BK219" s="323"/>
      <c r="BL219" s="323"/>
      <c r="BM219" s="323"/>
      <c r="BN219" s="323"/>
      <c r="BO219" s="323"/>
      <c r="BP219" s="323"/>
      <c r="BQ219" s="323"/>
      <c r="BR219" s="323"/>
      <c r="BS219" s="323"/>
      <c r="BT219" s="323"/>
      <c r="BU219" s="323"/>
      <c r="BV219" s="323"/>
      <c r="BW219" s="323"/>
      <c r="BX219" s="326"/>
    </row>
    <row r="220" ht="21.0" customHeight="1">
      <c r="A220" s="326"/>
      <c r="B220" s="326"/>
      <c r="C220" s="323"/>
      <c r="D220" s="323"/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3"/>
      <c r="S220" s="323"/>
      <c r="T220" s="323"/>
      <c r="U220" s="323"/>
      <c r="V220" s="323"/>
      <c r="W220" s="323"/>
      <c r="X220" s="323"/>
      <c r="Y220" s="323"/>
      <c r="Z220" s="323"/>
      <c r="AA220" s="323"/>
      <c r="AB220" s="323"/>
      <c r="AC220" s="323"/>
      <c r="AD220" s="323"/>
      <c r="AE220" s="323"/>
      <c r="AF220" s="323"/>
      <c r="AG220" s="323"/>
      <c r="AH220" s="323"/>
      <c r="AI220" s="323"/>
      <c r="AJ220" s="323"/>
      <c r="AK220" s="323"/>
      <c r="AL220" s="323"/>
      <c r="AM220" s="323"/>
      <c r="AN220" s="323"/>
      <c r="AO220" s="323"/>
      <c r="AP220" s="323"/>
      <c r="AQ220" s="323"/>
      <c r="AR220" s="323"/>
      <c r="AS220" s="323"/>
      <c r="AT220" s="323"/>
      <c r="AU220" s="323"/>
      <c r="AV220" s="323"/>
      <c r="AW220" s="323"/>
      <c r="AX220" s="323"/>
      <c r="AY220" s="323"/>
      <c r="AZ220" s="323"/>
      <c r="BA220" s="323"/>
      <c r="BB220" s="323"/>
      <c r="BC220" s="323"/>
      <c r="BD220" s="323"/>
      <c r="BE220" s="323"/>
      <c r="BF220" s="323"/>
      <c r="BG220" s="323"/>
      <c r="BH220" s="323"/>
      <c r="BI220" s="323"/>
      <c r="BJ220" s="323"/>
      <c r="BK220" s="323"/>
      <c r="BL220" s="323"/>
      <c r="BM220" s="323"/>
      <c r="BN220" s="323"/>
      <c r="BO220" s="323"/>
      <c r="BP220" s="323"/>
      <c r="BQ220" s="323"/>
      <c r="BR220" s="323"/>
      <c r="BS220" s="323"/>
      <c r="BT220" s="323"/>
      <c r="BU220" s="323"/>
      <c r="BV220" s="323"/>
      <c r="BW220" s="323"/>
      <c r="BX220" s="326"/>
    </row>
    <row r="221" ht="21.0" customHeight="1">
      <c r="A221" s="326"/>
      <c r="B221" s="326"/>
      <c r="C221" s="323"/>
      <c r="D221" s="323"/>
      <c r="E221" s="323"/>
      <c r="F221" s="323"/>
      <c r="G221" s="323"/>
      <c r="H221" s="32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3"/>
      <c r="S221" s="323"/>
      <c r="T221" s="323"/>
      <c r="U221" s="323"/>
      <c r="V221" s="323"/>
      <c r="W221" s="323"/>
      <c r="X221" s="323"/>
      <c r="Y221" s="323"/>
      <c r="Z221" s="323"/>
      <c r="AA221" s="323"/>
      <c r="AB221" s="323"/>
      <c r="AC221" s="323"/>
      <c r="AD221" s="323"/>
      <c r="AE221" s="323"/>
      <c r="AF221" s="323"/>
      <c r="AG221" s="323"/>
      <c r="AH221" s="323"/>
      <c r="AI221" s="323"/>
      <c r="AJ221" s="323"/>
      <c r="AK221" s="323"/>
      <c r="AL221" s="323"/>
      <c r="AM221" s="323"/>
      <c r="AN221" s="323"/>
      <c r="AO221" s="323"/>
      <c r="AP221" s="323"/>
      <c r="AQ221" s="323"/>
      <c r="AR221" s="323"/>
      <c r="AS221" s="323"/>
      <c r="AT221" s="323"/>
      <c r="AU221" s="323"/>
      <c r="AV221" s="323"/>
      <c r="AW221" s="323"/>
      <c r="AX221" s="323"/>
      <c r="AY221" s="323"/>
      <c r="AZ221" s="323"/>
      <c r="BA221" s="323"/>
      <c r="BB221" s="323"/>
      <c r="BC221" s="323"/>
      <c r="BD221" s="323"/>
      <c r="BE221" s="323"/>
      <c r="BF221" s="323"/>
      <c r="BG221" s="323"/>
      <c r="BH221" s="323"/>
      <c r="BI221" s="323"/>
      <c r="BJ221" s="323"/>
      <c r="BK221" s="323"/>
      <c r="BL221" s="323"/>
      <c r="BM221" s="323"/>
      <c r="BN221" s="323"/>
      <c r="BO221" s="323"/>
      <c r="BP221" s="323"/>
      <c r="BQ221" s="323"/>
      <c r="BR221" s="323"/>
      <c r="BS221" s="323"/>
      <c r="BT221" s="323"/>
      <c r="BU221" s="323"/>
      <c r="BV221" s="323"/>
      <c r="BW221" s="323"/>
      <c r="BX221" s="326"/>
    </row>
    <row r="222" ht="21.0" customHeight="1">
      <c r="A222" s="326"/>
      <c r="B222" s="326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323"/>
      <c r="U222" s="323"/>
      <c r="V222" s="323"/>
      <c r="W222" s="323"/>
      <c r="X222" s="323"/>
      <c r="Y222" s="323"/>
      <c r="Z222" s="323"/>
      <c r="AA222" s="323"/>
      <c r="AB222" s="323"/>
      <c r="AC222" s="323"/>
      <c r="AD222" s="323"/>
      <c r="AE222" s="323"/>
      <c r="AF222" s="323"/>
      <c r="AG222" s="323"/>
      <c r="AH222" s="323"/>
      <c r="AI222" s="323"/>
      <c r="AJ222" s="323"/>
      <c r="AK222" s="323"/>
      <c r="AL222" s="323"/>
      <c r="AM222" s="323"/>
      <c r="AN222" s="323"/>
      <c r="AO222" s="323"/>
      <c r="AP222" s="323"/>
      <c r="AQ222" s="323"/>
      <c r="AR222" s="323"/>
      <c r="AS222" s="323"/>
      <c r="AT222" s="323"/>
      <c r="AU222" s="323"/>
      <c r="AV222" s="323"/>
      <c r="AW222" s="323"/>
      <c r="AX222" s="323"/>
      <c r="AY222" s="323"/>
      <c r="AZ222" s="323"/>
      <c r="BA222" s="323"/>
      <c r="BB222" s="323"/>
      <c r="BC222" s="323"/>
      <c r="BD222" s="323"/>
      <c r="BE222" s="323"/>
      <c r="BF222" s="323"/>
      <c r="BG222" s="323"/>
      <c r="BH222" s="323"/>
      <c r="BI222" s="323"/>
      <c r="BJ222" s="323"/>
      <c r="BK222" s="323"/>
      <c r="BL222" s="323"/>
      <c r="BM222" s="323"/>
      <c r="BN222" s="323"/>
      <c r="BO222" s="323"/>
      <c r="BP222" s="323"/>
      <c r="BQ222" s="323"/>
      <c r="BR222" s="323"/>
      <c r="BS222" s="323"/>
      <c r="BT222" s="323"/>
      <c r="BU222" s="323"/>
      <c r="BV222" s="323"/>
      <c r="BW222" s="323"/>
      <c r="BX222" s="326"/>
    </row>
    <row r="223" ht="21.0" customHeight="1">
      <c r="A223" s="326"/>
      <c r="B223" s="326"/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3"/>
      <c r="AI223" s="323"/>
      <c r="AJ223" s="323"/>
      <c r="AK223" s="323"/>
      <c r="AL223" s="323"/>
      <c r="AM223" s="323"/>
      <c r="AN223" s="323"/>
      <c r="AO223" s="323"/>
      <c r="AP223" s="323"/>
      <c r="AQ223" s="323"/>
      <c r="AR223" s="323"/>
      <c r="AS223" s="323"/>
      <c r="AT223" s="323"/>
      <c r="AU223" s="323"/>
      <c r="AV223" s="323"/>
      <c r="AW223" s="323"/>
      <c r="AX223" s="323"/>
      <c r="AY223" s="323"/>
      <c r="AZ223" s="323"/>
      <c r="BA223" s="323"/>
      <c r="BB223" s="323"/>
      <c r="BC223" s="323"/>
      <c r="BD223" s="323"/>
      <c r="BE223" s="323"/>
      <c r="BF223" s="323"/>
      <c r="BG223" s="323"/>
      <c r="BH223" s="323"/>
      <c r="BI223" s="323"/>
      <c r="BJ223" s="323"/>
      <c r="BK223" s="323"/>
      <c r="BL223" s="323"/>
      <c r="BM223" s="323"/>
      <c r="BN223" s="323"/>
      <c r="BO223" s="323"/>
      <c r="BP223" s="323"/>
      <c r="BQ223" s="323"/>
      <c r="BR223" s="323"/>
      <c r="BS223" s="323"/>
      <c r="BT223" s="323"/>
      <c r="BU223" s="323"/>
      <c r="BV223" s="323"/>
      <c r="BW223" s="323"/>
      <c r="BX223" s="326"/>
    </row>
    <row r="224" ht="21.0" customHeight="1">
      <c r="A224" s="326"/>
      <c r="B224" s="326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3"/>
      <c r="AA224" s="323"/>
      <c r="AB224" s="323"/>
      <c r="AC224" s="323"/>
      <c r="AD224" s="323"/>
      <c r="AE224" s="323"/>
      <c r="AF224" s="323"/>
      <c r="AG224" s="323"/>
      <c r="AH224" s="323"/>
      <c r="AI224" s="323"/>
      <c r="AJ224" s="323"/>
      <c r="AK224" s="323"/>
      <c r="AL224" s="323"/>
      <c r="AM224" s="323"/>
      <c r="AN224" s="323"/>
      <c r="AO224" s="323"/>
      <c r="AP224" s="323"/>
      <c r="AQ224" s="323"/>
      <c r="AR224" s="323"/>
      <c r="AS224" s="323"/>
      <c r="AT224" s="323"/>
      <c r="AU224" s="323"/>
      <c r="AV224" s="323"/>
      <c r="AW224" s="323"/>
      <c r="AX224" s="323"/>
      <c r="AY224" s="323"/>
      <c r="AZ224" s="323"/>
      <c r="BA224" s="323"/>
      <c r="BB224" s="323"/>
      <c r="BC224" s="323"/>
      <c r="BD224" s="323"/>
      <c r="BE224" s="323"/>
      <c r="BF224" s="323"/>
      <c r="BG224" s="323"/>
      <c r="BH224" s="323"/>
      <c r="BI224" s="323"/>
      <c r="BJ224" s="323"/>
      <c r="BK224" s="323"/>
      <c r="BL224" s="323"/>
      <c r="BM224" s="323"/>
      <c r="BN224" s="323"/>
      <c r="BO224" s="323"/>
      <c r="BP224" s="323"/>
      <c r="BQ224" s="323"/>
      <c r="BR224" s="323"/>
      <c r="BS224" s="323"/>
      <c r="BT224" s="323"/>
      <c r="BU224" s="323"/>
      <c r="BV224" s="323"/>
      <c r="BW224" s="323"/>
      <c r="BX224" s="326"/>
    </row>
    <row r="225" ht="21.0" customHeight="1">
      <c r="A225" s="326"/>
      <c r="B225" s="326"/>
      <c r="C225" s="323"/>
      <c r="D225" s="323"/>
      <c r="E225" s="323"/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3"/>
      <c r="AZ225" s="323"/>
      <c r="BA225" s="323"/>
      <c r="BB225" s="323"/>
      <c r="BC225" s="323"/>
      <c r="BD225" s="323"/>
      <c r="BE225" s="323"/>
      <c r="BF225" s="323"/>
      <c r="BG225" s="323"/>
      <c r="BH225" s="323"/>
      <c r="BI225" s="323"/>
      <c r="BJ225" s="323"/>
      <c r="BK225" s="323"/>
      <c r="BL225" s="323"/>
      <c r="BM225" s="323"/>
      <c r="BN225" s="323"/>
      <c r="BO225" s="323"/>
      <c r="BP225" s="323"/>
      <c r="BQ225" s="323"/>
      <c r="BR225" s="323"/>
      <c r="BS225" s="323"/>
      <c r="BT225" s="323"/>
      <c r="BU225" s="323"/>
      <c r="BV225" s="323"/>
      <c r="BW225" s="323"/>
      <c r="BX225" s="326"/>
    </row>
    <row r="226" ht="21.0" customHeight="1">
      <c r="A226" s="326"/>
      <c r="B226" s="326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323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3"/>
      <c r="AZ226" s="323"/>
      <c r="BA226" s="323"/>
      <c r="BB226" s="323"/>
      <c r="BC226" s="323"/>
      <c r="BD226" s="323"/>
      <c r="BE226" s="323"/>
      <c r="BF226" s="323"/>
      <c r="BG226" s="323"/>
      <c r="BH226" s="323"/>
      <c r="BI226" s="323"/>
      <c r="BJ226" s="323"/>
      <c r="BK226" s="323"/>
      <c r="BL226" s="323"/>
      <c r="BM226" s="323"/>
      <c r="BN226" s="323"/>
      <c r="BO226" s="323"/>
      <c r="BP226" s="323"/>
      <c r="BQ226" s="323"/>
      <c r="BR226" s="323"/>
      <c r="BS226" s="323"/>
      <c r="BT226" s="323"/>
      <c r="BU226" s="323"/>
      <c r="BV226" s="323"/>
      <c r="BW226" s="323"/>
      <c r="BX226" s="326"/>
    </row>
    <row r="227" ht="21.0" customHeight="1">
      <c r="A227" s="326"/>
      <c r="B227" s="326"/>
      <c r="C227" s="323"/>
      <c r="D227" s="323"/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3"/>
      <c r="AK227" s="323"/>
      <c r="AL227" s="323"/>
      <c r="AM227" s="323"/>
      <c r="AN227" s="323"/>
      <c r="AO227" s="323"/>
      <c r="AP227" s="323"/>
      <c r="AQ227" s="323"/>
      <c r="AR227" s="323"/>
      <c r="AS227" s="323"/>
      <c r="AT227" s="323"/>
      <c r="AU227" s="323"/>
      <c r="AV227" s="323"/>
      <c r="AW227" s="323"/>
      <c r="AX227" s="323"/>
      <c r="AY227" s="323"/>
      <c r="AZ227" s="323"/>
      <c r="BA227" s="323"/>
      <c r="BB227" s="323"/>
      <c r="BC227" s="323"/>
      <c r="BD227" s="323"/>
      <c r="BE227" s="323"/>
      <c r="BF227" s="323"/>
      <c r="BG227" s="323"/>
      <c r="BH227" s="323"/>
      <c r="BI227" s="323"/>
      <c r="BJ227" s="323"/>
      <c r="BK227" s="323"/>
      <c r="BL227" s="323"/>
      <c r="BM227" s="323"/>
      <c r="BN227" s="323"/>
      <c r="BO227" s="323"/>
      <c r="BP227" s="323"/>
      <c r="BQ227" s="323"/>
      <c r="BR227" s="323"/>
      <c r="BS227" s="323"/>
      <c r="BT227" s="323"/>
      <c r="BU227" s="323"/>
      <c r="BV227" s="323"/>
      <c r="BW227" s="323"/>
      <c r="BX227" s="326"/>
    </row>
    <row r="228" ht="21.0" customHeight="1">
      <c r="A228" s="326"/>
      <c r="B228" s="326"/>
      <c r="C228" s="323"/>
      <c r="D228" s="323"/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3"/>
      <c r="AK228" s="323"/>
      <c r="AL228" s="323"/>
      <c r="AM228" s="323"/>
      <c r="AN228" s="323"/>
      <c r="AO228" s="323"/>
      <c r="AP228" s="323"/>
      <c r="AQ228" s="323"/>
      <c r="AR228" s="323"/>
      <c r="AS228" s="323"/>
      <c r="AT228" s="323"/>
      <c r="AU228" s="323"/>
      <c r="AV228" s="323"/>
      <c r="AW228" s="323"/>
      <c r="AX228" s="323"/>
      <c r="AY228" s="323"/>
      <c r="AZ228" s="323"/>
      <c r="BA228" s="323"/>
      <c r="BB228" s="323"/>
      <c r="BC228" s="323"/>
      <c r="BD228" s="323"/>
      <c r="BE228" s="323"/>
      <c r="BF228" s="323"/>
      <c r="BG228" s="323"/>
      <c r="BH228" s="323"/>
      <c r="BI228" s="323"/>
      <c r="BJ228" s="323"/>
      <c r="BK228" s="323"/>
      <c r="BL228" s="323"/>
      <c r="BM228" s="323"/>
      <c r="BN228" s="323"/>
      <c r="BO228" s="323"/>
      <c r="BP228" s="323"/>
      <c r="BQ228" s="323"/>
      <c r="BR228" s="323"/>
      <c r="BS228" s="323"/>
      <c r="BT228" s="323"/>
      <c r="BU228" s="323"/>
      <c r="BV228" s="323"/>
      <c r="BW228" s="323"/>
      <c r="BX228" s="326"/>
    </row>
    <row r="229" ht="21.0" customHeight="1">
      <c r="A229" s="326"/>
      <c r="B229" s="326"/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323"/>
      <c r="AL229" s="323"/>
      <c r="AM229" s="323"/>
      <c r="AN229" s="323"/>
      <c r="AO229" s="323"/>
      <c r="AP229" s="323"/>
      <c r="AQ229" s="323"/>
      <c r="AR229" s="323"/>
      <c r="AS229" s="323"/>
      <c r="AT229" s="323"/>
      <c r="AU229" s="323"/>
      <c r="AV229" s="323"/>
      <c r="AW229" s="323"/>
      <c r="AX229" s="323"/>
      <c r="AY229" s="323"/>
      <c r="AZ229" s="323"/>
      <c r="BA229" s="323"/>
      <c r="BB229" s="323"/>
      <c r="BC229" s="323"/>
      <c r="BD229" s="323"/>
      <c r="BE229" s="323"/>
      <c r="BF229" s="323"/>
      <c r="BG229" s="323"/>
      <c r="BH229" s="323"/>
      <c r="BI229" s="323"/>
      <c r="BJ229" s="323"/>
      <c r="BK229" s="323"/>
      <c r="BL229" s="323"/>
      <c r="BM229" s="323"/>
      <c r="BN229" s="323"/>
      <c r="BO229" s="323"/>
      <c r="BP229" s="323"/>
      <c r="BQ229" s="323"/>
      <c r="BR229" s="323"/>
      <c r="BS229" s="323"/>
      <c r="BT229" s="323"/>
      <c r="BU229" s="323"/>
      <c r="BV229" s="323"/>
      <c r="BW229" s="323"/>
      <c r="BX229" s="326"/>
    </row>
    <row r="230" ht="21.0" customHeight="1">
      <c r="A230" s="326"/>
      <c r="B230" s="326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  <c r="AA230" s="323"/>
      <c r="AB230" s="323"/>
      <c r="AC230" s="323"/>
      <c r="AD230" s="323"/>
      <c r="AE230" s="323"/>
      <c r="AF230" s="323"/>
      <c r="AG230" s="323"/>
      <c r="AH230" s="323"/>
      <c r="AI230" s="323"/>
      <c r="AJ230" s="323"/>
      <c r="AK230" s="323"/>
      <c r="AL230" s="323"/>
      <c r="AM230" s="323"/>
      <c r="AN230" s="323"/>
      <c r="AO230" s="323"/>
      <c r="AP230" s="323"/>
      <c r="AQ230" s="323"/>
      <c r="AR230" s="323"/>
      <c r="AS230" s="323"/>
      <c r="AT230" s="323"/>
      <c r="AU230" s="323"/>
      <c r="AV230" s="323"/>
      <c r="AW230" s="323"/>
      <c r="AX230" s="323"/>
      <c r="AY230" s="323"/>
      <c r="AZ230" s="323"/>
      <c r="BA230" s="323"/>
      <c r="BB230" s="323"/>
      <c r="BC230" s="323"/>
      <c r="BD230" s="323"/>
      <c r="BE230" s="323"/>
      <c r="BF230" s="323"/>
      <c r="BG230" s="323"/>
      <c r="BH230" s="323"/>
      <c r="BI230" s="323"/>
      <c r="BJ230" s="323"/>
      <c r="BK230" s="323"/>
      <c r="BL230" s="323"/>
      <c r="BM230" s="323"/>
      <c r="BN230" s="323"/>
      <c r="BO230" s="323"/>
      <c r="BP230" s="323"/>
      <c r="BQ230" s="323"/>
      <c r="BR230" s="323"/>
      <c r="BS230" s="323"/>
      <c r="BT230" s="323"/>
      <c r="BU230" s="323"/>
      <c r="BV230" s="323"/>
      <c r="BW230" s="323"/>
      <c r="BX230" s="326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U18:AB18"/>
    <mergeCell ref="AC18:AK18"/>
    <mergeCell ref="AO22:BV22"/>
    <mergeCell ref="G16:H16"/>
    <mergeCell ref="G17:H17"/>
    <mergeCell ref="I17:T17"/>
    <mergeCell ref="U17:AB17"/>
    <mergeCell ref="AC17:AK17"/>
    <mergeCell ref="I18:T18"/>
    <mergeCell ref="C22:AK22"/>
    <mergeCell ref="AU29:AV29"/>
    <mergeCell ref="BA29:BM29"/>
    <mergeCell ref="BA30:BM30"/>
    <mergeCell ref="G18:H18"/>
    <mergeCell ref="I28:J28"/>
    <mergeCell ref="Q28:Y28"/>
    <mergeCell ref="AU28:AV28"/>
    <mergeCell ref="BC28:BK28"/>
    <mergeCell ref="O29:AA29"/>
    <mergeCell ref="O30:AA30"/>
    <mergeCell ref="AU40:AV40"/>
    <mergeCell ref="BA40:BM40"/>
    <mergeCell ref="I29:J29"/>
    <mergeCell ref="I39:J39"/>
    <mergeCell ref="Q39:Y39"/>
    <mergeCell ref="AU39:AV39"/>
    <mergeCell ref="BC39:BK39"/>
    <mergeCell ref="I40:J40"/>
    <mergeCell ref="O40:AA40"/>
    <mergeCell ref="AO10:BV10"/>
    <mergeCell ref="AO12:BV12"/>
    <mergeCell ref="AU14:BF14"/>
    <mergeCell ref="BG14:BN14"/>
    <mergeCell ref="BO14:BV14"/>
    <mergeCell ref="C1:AK1"/>
    <mergeCell ref="AO1:BT1"/>
    <mergeCell ref="C2:AK2"/>
    <mergeCell ref="AO2:BV2"/>
    <mergeCell ref="C8:AK8"/>
    <mergeCell ref="AO8:BV8"/>
    <mergeCell ref="AO9:BV9"/>
    <mergeCell ref="C9:AK9"/>
    <mergeCell ref="C10:AK10"/>
    <mergeCell ref="C12:AK12"/>
    <mergeCell ref="I14:T14"/>
    <mergeCell ref="U14:AB14"/>
    <mergeCell ref="AC14:AK14"/>
    <mergeCell ref="AS14:AT14"/>
    <mergeCell ref="BG15:BN15"/>
    <mergeCell ref="BO15:BV15"/>
    <mergeCell ref="G14:H14"/>
    <mergeCell ref="G15:H15"/>
    <mergeCell ref="I15:T15"/>
    <mergeCell ref="U15:AB15"/>
    <mergeCell ref="AC15:AK15"/>
    <mergeCell ref="AS15:AT15"/>
    <mergeCell ref="AU15:BF15"/>
    <mergeCell ref="I16:T16"/>
    <mergeCell ref="U16:AB16"/>
    <mergeCell ref="AC16:AK16"/>
    <mergeCell ref="AS16:AT16"/>
    <mergeCell ref="AU16:BF16"/>
    <mergeCell ref="BG16:BN16"/>
    <mergeCell ref="BO16:BV16"/>
    <mergeCell ref="I41:J41"/>
    <mergeCell ref="P41:Q41"/>
    <mergeCell ref="T41:X41"/>
    <mergeCell ref="AU41:AV41"/>
    <mergeCell ref="BB41:BC41"/>
    <mergeCell ref="BF41:BJ41"/>
  </mergeCells>
  <printOptions/>
  <pageMargins bottom="0.75" footer="0.0" header="0.0" left="0.7" right="0.7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2" width="2.5"/>
    <col customWidth="1" min="3" max="14" width="2.25"/>
    <col customWidth="1" min="15" max="15" width="2.88"/>
    <col customWidth="1" min="16" max="26" width="2.25"/>
    <col customWidth="1" min="27" max="27" width="5.0"/>
    <col customWidth="1" min="28" max="34" width="2.25"/>
    <col customWidth="1" min="35" max="35" width="2.38"/>
    <col customWidth="1" min="36" max="36" width="3.75"/>
    <col customWidth="1" min="37" max="37" width="80.88"/>
  </cols>
  <sheetData>
    <row r="1" ht="24.0" customHeight="1">
      <c r="A1" s="320"/>
      <c r="B1" s="320"/>
      <c r="C1" s="343" t="s">
        <v>234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318"/>
      <c r="AK1" s="318"/>
    </row>
    <row r="2" ht="24.0" customHeight="1">
      <c r="A2" s="320"/>
      <c r="B2" s="320"/>
      <c r="C2" s="344" t="s">
        <v>235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318"/>
      <c r="AK2" s="318"/>
    </row>
    <row r="3" ht="30.0" customHeight="1">
      <c r="A3" s="320"/>
      <c r="B3" s="323"/>
      <c r="C3" s="345" t="s">
        <v>234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326"/>
      <c r="AK3" s="318"/>
    </row>
    <row r="4" ht="24.0" hidden="1" customHeight="1">
      <c r="A4" s="320"/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6"/>
      <c r="AK4" s="318"/>
    </row>
    <row r="5" ht="19.5" hidden="1" customHeight="1">
      <c r="A5" s="320"/>
      <c r="B5" s="323"/>
      <c r="C5" s="340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6"/>
      <c r="AK5" s="318"/>
    </row>
    <row r="6" ht="19.5" hidden="1" customHeight="1">
      <c r="A6" s="320"/>
      <c r="B6" s="323"/>
      <c r="C6" s="340"/>
      <c r="D6" s="346"/>
      <c r="E6" s="16"/>
      <c r="F6" s="16"/>
      <c r="G6" s="16"/>
      <c r="H6" s="17"/>
      <c r="I6" s="324"/>
      <c r="J6" s="324"/>
      <c r="K6" s="324"/>
      <c r="L6" s="324"/>
      <c r="M6" s="324"/>
      <c r="N6" s="324"/>
      <c r="O6" s="340"/>
      <c r="P6" s="324"/>
      <c r="Q6" s="339"/>
      <c r="R6" s="17"/>
      <c r="S6" s="324"/>
      <c r="T6" s="324"/>
      <c r="U6" s="339"/>
      <c r="V6" s="16"/>
      <c r="W6" s="16"/>
      <c r="X6" s="16"/>
      <c r="Y6" s="17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6"/>
      <c r="AK6" s="318"/>
    </row>
    <row r="7" ht="19.5" hidden="1" customHeight="1">
      <c r="A7" s="320"/>
      <c r="B7" s="323"/>
      <c r="C7" s="340"/>
      <c r="D7" s="324"/>
      <c r="E7" s="340"/>
      <c r="F7" s="347"/>
      <c r="G7" s="347"/>
      <c r="H7" s="347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6"/>
      <c r="AK7" s="318"/>
    </row>
    <row r="8" ht="3.75" customHeight="1">
      <c r="A8" s="320"/>
      <c r="B8" s="323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6"/>
      <c r="AK8" s="318"/>
    </row>
    <row r="9" ht="24.0" customHeight="1">
      <c r="A9" s="329"/>
      <c r="B9" s="348"/>
      <c r="C9" s="324" t="s">
        <v>34</v>
      </c>
      <c r="D9" s="324"/>
      <c r="E9" s="324" t="str">
        <f>"ผู้อำนวยการโรงเรียน"&amp;'หน้าหลัก'!C4</f>
        <v>ผู้อำนวยการโรงเรียนวัดกาญจนาราม</v>
      </c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6"/>
      <c r="AK9" s="318"/>
    </row>
    <row r="10" ht="3.0" customHeight="1">
      <c r="A10" s="330"/>
      <c r="B10" s="349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6"/>
      <c r="AK10" s="318"/>
    </row>
    <row r="11" ht="22.5" customHeight="1">
      <c r="A11" s="330"/>
      <c r="B11" s="349"/>
      <c r="C11" s="350" t="str">
        <f>"        1.  ข้าพเจ้า "&amp;'รายการจัดซื้อจัดจ้าง'!C7&amp;"  "&amp;'รายการจัดซื้อจัดจ้าง'!AD13&amp;"  โทรศัพท์ "&amp;'รายการจัดซื้อจัดจ้าง'!K8&amp;"  เลขประจำตัวผู้เสียภาษี "&amp;IF('รายการจัดซื้อจัดจ้าง'!AD14=0,"-",'รายการจัดซื้อจัดจ้าง'!AD14)&amp;" ข้าพเจ้าเป็นผู้มีคุณสมบัติครบถัวนตามกำหนด"&amp;"และไม่เป็นผู้ทิ้งงานของทางราชการ ในการนี้เจ้าหน้าที่ได้เจรจา ตกลงราคากับ โรงเรียน"&amp;'หน้าหลัก'!C4</f>
        <v>        1.  ข้าพเจ้า ซ่อมแซมห้องน้ำนักเรียน  287/1 ถนนพิชัยสงคราม ตำบลในเมือง อำเภอเมืองพิษณุโลก จังหวัดพิษณุโลก  โทรศัพท์ 094-6537905  เลขประจำตัวผู้เสียภาษี 655557000385 ข้าพเจ้าเป็นผู้มีคุณสมบัติครบถัวนตามกำหนดและไม่เป็นผู้ทิ้งงานของทางราชการ ในการนี้เจ้าหน้าที่ได้เจรจา ตกลงราคากับ โรงเรียนวัดกาญจนาราม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4"/>
      <c r="AJ11" s="326"/>
      <c r="AK11" s="318"/>
    </row>
    <row r="12" ht="14.25" customHeight="1">
      <c r="A12" s="330"/>
      <c r="B12" s="349"/>
      <c r="C12" s="44"/>
      <c r="AI12" s="45"/>
      <c r="AJ12" s="326"/>
      <c r="AK12" s="318"/>
    </row>
    <row r="13" ht="14.25" customHeight="1">
      <c r="A13" s="351"/>
      <c r="B13" s="352"/>
      <c r="C13" s="44"/>
      <c r="AI13" s="45"/>
      <c r="AJ13" s="326"/>
      <c r="AK13" s="318"/>
    </row>
    <row r="14" ht="14.25" customHeight="1">
      <c r="A14" s="353"/>
      <c r="B14" s="354"/>
      <c r="C14" s="44"/>
      <c r="AI14" s="45"/>
      <c r="AJ14" s="326"/>
      <c r="AK14" s="318"/>
    </row>
    <row r="15" ht="3.0" customHeight="1">
      <c r="A15" s="330"/>
      <c r="B15" s="34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326"/>
      <c r="AK15" s="318"/>
    </row>
    <row r="16" ht="18.75" customHeight="1">
      <c r="A16" s="338"/>
      <c r="B16" s="355"/>
      <c r="C16" s="340"/>
      <c r="D16" s="340"/>
      <c r="E16" s="340" t="s">
        <v>236</v>
      </c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56"/>
      <c r="S16" s="356"/>
      <c r="T16" s="356"/>
      <c r="U16" s="356"/>
      <c r="V16" s="356"/>
      <c r="W16" s="356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26"/>
      <c r="AK16" s="318"/>
    </row>
    <row r="17" ht="21.0" customHeight="1">
      <c r="A17" s="338"/>
      <c r="B17" s="355"/>
      <c r="C17" s="340"/>
      <c r="D17" s="340"/>
      <c r="E17" s="357" t="s">
        <v>31</v>
      </c>
      <c r="F17" s="92"/>
      <c r="G17" s="357" t="s">
        <v>237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357" t="s">
        <v>202</v>
      </c>
      <c r="T17" s="91"/>
      <c r="U17" s="91"/>
      <c r="V17" s="92"/>
      <c r="W17" s="357" t="s">
        <v>85</v>
      </c>
      <c r="X17" s="91"/>
      <c r="Y17" s="91"/>
      <c r="Z17" s="91"/>
      <c r="AA17" s="92"/>
      <c r="AB17" s="357" t="s">
        <v>238</v>
      </c>
      <c r="AC17" s="91"/>
      <c r="AD17" s="91"/>
      <c r="AE17" s="91"/>
      <c r="AF17" s="92"/>
      <c r="AG17" s="340"/>
      <c r="AH17" s="340"/>
      <c r="AI17" s="340"/>
      <c r="AJ17" s="326"/>
      <c r="AK17" s="318"/>
    </row>
    <row r="18" ht="15.75" customHeight="1">
      <c r="A18" s="358"/>
      <c r="B18" s="359"/>
      <c r="C18" s="360"/>
      <c r="D18" s="360"/>
      <c r="E18" s="361" t="str">
        <f>IF('รายการจัดซื้อจัดจ้าง'!P$8&gt;10,'รายการจัดซื้อจัดจ้าง'!B10,"1")</f>
        <v>1</v>
      </c>
      <c r="F18" s="122"/>
      <c r="G18" s="362" t="str">
        <f>IF('รายการจัดซื้อจัดจ้าง'!P$8&gt;19,'รายการจัดซื้อจัดจ้าง'!$O$4&amp;"",'รายการจัดซื้อจัดจ้าง'!C10)</f>
        <v>ทราย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363">
        <f>IF('รายการจัดซื้อจัดจ้าง'!P$8&gt;19,"1",'รายการจัดซื้อจัดจ้าง'!M10)</f>
        <v>3</v>
      </c>
      <c r="T18" s="364"/>
      <c r="U18" s="365" t="str">
        <f>IF('รายการจัดซื้อจัดจ้าง'!P$8&gt;19,"หน่วย",'รายการจัดซื้อจัดจ้าง'!N10)</f>
        <v>คิว</v>
      </c>
      <c r="V18" s="122"/>
      <c r="W18" s="366">
        <f>IF('รายการจัดซื้อจัดจ้าง'!P$8&gt;19,'รายการจัดซื้อจัดจ้าง'!T8,'รายการจัดซื้อจัดจ้าง'!Q10)</f>
        <v>1950</v>
      </c>
      <c r="X18" s="121"/>
      <c r="Y18" s="121"/>
      <c r="Z18" s="121"/>
      <c r="AA18" s="122"/>
      <c r="AB18" s="366">
        <f>'รายการจัดซื้อจัดจ้าง'!T8</f>
        <v>10455</v>
      </c>
      <c r="AC18" s="121"/>
      <c r="AD18" s="121"/>
      <c r="AE18" s="121"/>
      <c r="AF18" s="122"/>
      <c r="AG18" s="360"/>
      <c r="AH18" s="360"/>
      <c r="AI18" s="360"/>
      <c r="AJ18" s="326"/>
      <c r="AK18" s="318"/>
    </row>
    <row r="19" ht="15.75" customHeight="1">
      <c r="A19" s="358"/>
      <c r="B19" s="359"/>
      <c r="C19" s="360"/>
      <c r="D19" s="360"/>
      <c r="E19" s="367">
        <f>IF('รายการจัดซื้อจัดจ้าง'!P$8&gt;19,"",'รายการจัดซื้อจัดจ้าง'!B11)</f>
        <v>2</v>
      </c>
      <c r="F19" s="130"/>
      <c r="G19" s="368" t="str">
        <f>IF('รายการจัดซื้อจัดจ้าง'!$P$8&gt;19,"รายละเอียดดังรายการแนบ ",IF(E19="","",'รายการจัดซื้อจัดจ้าง'!C11))</f>
        <v>หิน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30"/>
      <c r="S19" s="369">
        <f>IF(E19="","",'รายการจัดซื้อจัดจ้าง'!M11)</f>
        <v>2</v>
      </c>
      <c r="T19" s="96"/>
      <c r="U19" s="370" t="str">
        <f>IF(E19="","",'รายการจัดซื้อจัดจ้าง'!N11)</f>
        <v>คิว</v>
      </c>
      <c r="V19" s="130"/>
      <c r="W19" s="371">
        <f>IF(E19="","",'รายการจัดซื้อจัดจ้าง'!O11)</f>
        <v>750</v>
      </c>
      <c r="X19" s="95"/>
      <c r="Y19" s="95"/>
      <c r="Z19" s="95"/>
      <c r="AA19" s="130"/>
      <c r="AB19" s="371">
        <f>IF(E19="","",'รายการจัดซื้อจัดจ้าง'!Q11)</f>
        <v>1500</v>
      </c>
      <c r="AC19" s="95"/>
      <c r="AD19" s="95"/>
      <c r="AE19" s="95"/>
      <c r="AF19" s="130"/>
      <c r="AG19" s="360"/>
      <c r="AH19" s="360"/>
      <c r="AI19" s="360"/>
      <c r="AJ19" s="326"/>
      <c r="AK19" s="318"/>
    </row>
    <row r="20" ht="15.75" customHeight="1">
      <c r="A20" s="358"/>
      <c r="B20" s="359"/>
      <c r="C20" s="360"/>
      <c r="D20" s="360"/>
      <c r="E20" s="367">
        <f>IF('รายการจัดซื้อจัดจ้าง'!P$8&gt;19,"",'รายการจัดซื้อจัดจ้าง'!B12)</f>
        <v>3</v>
      </c>
      <c r="F20" s="130"/>
      <c r="G20" s="368" t="str">
        <f>IF('รายการจัดซื้อจัดจ้าง'!P8&gt;19,"จำนวน "&amp;'รายการจัดซื้อจัดจ้าง'!P8&amp;" รายการ",IF(E20="","",'รายการจัดซื้อจัดจ้าง'!C12))</f>
        <v>ปูนเทพื้น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30"/>
      <c r="S20" s="369">
        <f>IF(E20="","",'รายการจัดซื้อจัดจ้าง'!M12)</f>
        <v>10</v>
      </c>
      <c r="T20" s="96"/>
      <c r="U20" s="370" t="str">
        <f>IF(E20="","",'รายการจัดซื้อจัดจ้าง'!N12)</f>
        <v>ถุง</v>
      </c>
      <c r="V20" s="130"/>
      <c r="W20" s="371">
        <f>IF(E20="","",'รายการจัดซื้อจัดจ้าง'!O12)</f>
        <v>175</v>
      </c>
      <c r="X20" s="95"/>
      <c r="Y20" s="95"/>
      <c r="Z20" s="95"/>
      <c r="AA20" s="130"/>
      <c r="AB20" s="371">
        <f>IF(E20="","",'รายการจัดซื้อจัดจ้าง'!Q12)</f>
        <v>1750</v>
      </c>
      <c r="AC20" s="95"/>
      <c r="AD20" s="95"/>
      <c r="AE20" s="95"/>
      <c r="AF20" s="130"/>
      <c r="AG20" s="360"/>
      <c r="AH20" s="360"/>
      <c r="AI20" s="360"/>
      <c r="AJ20" s="326"/>
      <c r="AK20" s="318"/>
    </row>
    <row r="21" ht="15.75" customHeight="1">
      <c r="A21" s="358"/>
      <c r="B21" s="359"/>
      <c r="C21" s="360"/>
      <c r="D21" s="360"/>
      <c r="E21" s="367">
        <f>IF('รายการจัดซื้อจัดจ้าง'!P$8&gt;19,"",'รายการจัดซื้อจัดจ้าง'!B13)</f>
        <v>4</v>
      </c>
      <c r="F21" s="130"/>
      <c r="G21" s="368" t="str">
        <f>IF('รายการจัดซื้อจัดจ้าง'!P9&gt;19,"จำนวน "&amp;'รายการจัดซื้อจัดจ้าง'!P9&amp;"รายการ",IF(E21="","",'รายการจัดซื้อจัดจ้าง'!C13))</f>
        <v>ปูนฉาบ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30"/>
      <c r="S21" s="369">
        <f>IF(E21="","",'รายการจัดซื้อจัดจ้าง'!M13)</f>
        <v>15</v>
      </c>
      <c r="T21" s="96"/>
      <c r="U21" s="370" t="str">
        <f>IF(E21="","",'รายการจัดซื้อจัดจ้าง'!N13)</f>
        <v>ถุง</v>
      </c>
      <c r="V21" s="130"/>
      <c r="W21" s="371">
        <f>IF(E21="","",'รายการจัดซื้อจัดจ้าง'!O13)</f>
        <v>165</v>
      </c>
      <c r="X21" s="95"/>
      <c r="Y21" s="95"/>
      <c r="Z21" s="95"/>
      <c r="AA21" s="130"/>
      <c r="AB21" s="371">
        <f>IF(E21="","",'รายการจัดซื้อจัดจ้าง'!Q13)</f>
        <v>2475</v>
      </c>
      <c r="AC21" s="95"/>
      <c r="AD21" s="95"/>
      <c r="AE21" s="95"/>
      <c r="AF21" s="130"/>
      <c r="AG21" s="360"/>
      <c r="AH21" s="360"/>
      <c r="AI21" s="360"/>
      <c r="AJ21" s="326"/>
      <c r="AK21" s="318"/>
    </row>
    <row r="22" ht="15.75" customHeight="1">
      <c r="A22" s="358"/>
      <c r="B22" s="359"/>
      <c r="C22" s="360"/>
      <c r="D22" s="360"/>
      <c r="E22" s="367">
        <f>IF('รายการจัดซื้อจัดจ้าง'!P$8&gt;19,"",'รายการจัดซื้อจัดจ้าง'!B14)</f>
        <v>5</v>
      </c>
      <c r="F22" s="130"/>
      <c r="G22" s="368" t="str">
        <f>IF('รายการจัดซื้อจัดจ้าง'!P10&gt;19,"จำนวน "&amp;'รายการจัดซื้อจัดจ้าง'!P10&amp;"รายการ",IF(E22="","",'รายการจัดซื้อจัดจ้าง'!C14))</f>
        <v>ท่อ PVC 4x8.5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30"/>
      <c r="S22" s="369">
        <f>IF(E22="","",'รายการจัดซื้อจัดจ้าง'!M14)</f>
        <v>1</v>
      </c>
      <c r="T22" s="96"/>
      <c r="U22" s="370" t="str">
        <f>IF(E22="","",'รายการจัดซื้อจัดจ้าง'!N14)</f>
        <v>ท่อน</v>
      </c>
      <c r="V22" s="130"/>
      <c r="W22" s="371">
        <f>IF(E22="","",'รายการจัดซื้อจัดจ้าง'!O14)</f>
        <v>650</v>
      </c>
      <c r="X22" s="95"/>
      <c r="Y22" s="95"/>
      <c r="Z22" s="95"/>
      <c r="AA22" s="130"/>
      <c r="AB22" s="371">
        <f>IF(E22="","",'รายการจัดซื้อจัดจ้าง'!Q14)</f>
        <v>650</v>
      </c>
      <c r="AC22" s="95"/>
      <c r="AD22" s="95"/>
      <c r="AE22" s="95"/>
      <c r="AF22" s="130"/>
      <c r="AG22" s="360"/>
      <c r="AH22" s="360"/>
      <c r="AI22" s="360"/>
      <c r="AJ22" s="326"/>
      <c r="AK22" s="318"/>
    </row>
    <row r="23" ht="15.75" customHeight="1">
      <c r="A23" s="358"/>
      <c r="B23" s="359"/>
      <c r="C23" s="360"/>
      <c r="D23" s="360"/>
      <c r="E23" s="367">
        <f>IF('รายการจัดซื้อจัดจ้าง'!P$8&gt;19,"",'รายการจัดซื้อจัดจ้าง'!B15)</f>
        <v>6</v>
      </c>
      <c r="F23" s="130"/>
      <c r="G23" s="368" t="str">
        <f>IF('รายการจัดซื้อจัดจ้าง'!P11&gt;19,"จำนวน "&amp;'รายการจัดซื้อจัดจ้าง'!P11&amp;"รายการ",IF(E23="","",'รายการจัดซื้อจัดจ้าง'!C15))</f>
        <v>เหล็ก 9 มิล มอก.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30"/>
      <c r="S23" s="369">
        <f>IF(E23="","",'รายการจัดซื้อจัดจ้าง'!M15)</f>
        <v>10</v>
      </c>
      <c r="T23" s="96"/>
      <c r="U23" s="370" t="str">
        <f>IF(E23="","",'รายการจัดซื้อจัดจ้าง'!N15)</f>
        <v>เส้น</v>
      </c>
      <c r="V23" s="130"/>
      <c r="W23" s="371">
        <f>IF(E23="","",'รายการจัดซื้อจัดจ้าง'!O15)</f>
        <v>195</v>
      </c>
      <c r="X23" s="95"/>
      <c r="Y23" s="95"/>
      <c r="Z23" s="95"/>
      <c r="AA23" s="130"/>
      <c r="AB23" s="371">
        <f>IF(E23="","",'รายการจัดซื้อจัดจ้าง'!Q15)</f>
        <v>1950</v>
      </c>
      <c r="AC23" s="95"/>
      <c r="AD23" s="95"/>
      <c r="AE23" s="95"/>
      <c r="AF23" s="130"/>
      <c r="AG23" s="360"/>
      <c r="AH23" s="360"/>
      <c r="AI23" s="360"/>
      <c r="AJ23" s="326"/>
      <c r="AK23" s="318"/>
    </row>
    <row r="24" ht="15.75" customHeight="1">
      <c r="A24" s="358"/>
      <c r="B24" s="359"/>
      <c r="C24" s="360"/>
      <c r="D24" s="360"/>
      <c r="E24" s="367">
        <f>IF('รายการจัดซื้อจัดจ้าง'!P$8&gt;19,"",'รายการจัดซื้อจัดจ้าง'!B16)</f>
        <v>7</v>
      </c>
      <c r="F24" s="130"/>
      <c r="G24" s="368" t="str">
        <f>IF('รายการจัดซื้อจัดจ้าง'!P12&gt;19,"จำนวน "&amp;'รายการจัดซื้อจัดจ้าง'!P12&amp;"รายการ",IF(E24="","",'รายการจัดซื้อจัดจ้าง'!C16))</f>
        <v>ลวดดำ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30"/>
      <c r="S24" s="369">
        <f>IF(E24="","",'รายการจัดซื้อจัดจ้าง'!M16)</f>
        <v>1</v>
      </c>
      <c r="T24" s="96"/>
      <c r="U24" s="370" t="str">
        <f>IF(E24="","",'รายการจัดซื้อจัดจ้าง'!N16)</f>
        <v>มัด</v>
      </c>
      <c r="V24" s="130"/>
      <c r="W24" s="371">
        <f>IF(E24="","",'รายการจัดซื้อจัดจ้าง'!O16)</f>
        <v>180</v>
      </c>
      <c r="X24" s="95"/>
      <c r="Y24" s="95"/>
      <c r="Z24" s="95"/>
      <c r="AA24" s="130"/>
      <c r="AB24" s="371">
        <f>IF(E24="","",'รายการจัดซื้อจัดจ้าง'!Q16)</f>
        <v>180</v>
      </c>
      <c r="AC24" s="95"/>
      <c r="AD24" s="95"/>
      <c r="AE24" s="95"/>
      <c r="AF24" s="130"/>
      <c r="AG24" s="360"/>
      <c r="AH24" s="360"/>
      <c r="AI24" s="360"/>
      <c r="AJ24" s="326"/>
      <c r="AK24" s="318"/>
    </row>
    <row r="25" ht="15.75" customHeight="1">
      <c r="A25" s="358"/>
      <c r="B25" s="359"/>
      <c r="C25" s="360"/>
      <c r="D25" s="360"/>
      <c r="E25" s="367" t="str">
        <f>IF('รายการจัดซื้อจัดจ้าง'!P$8&gt;19,"",'รายการจัดซื้อจัดจ้าง'!B17)</f>
        <v/>
      </c>
      <c r="F25" s="130"/>
      <c r="G25" s="368" t="str">
        <f>IF('รายการจัดซื้อจัดจ้าง'!P13&gt;19,"จำนวน "&amp;'รายการจัดซื้อจัดจ้าง'!P13&amp;"รายการ",IF(E25="","",'รายการจัดซื้อจัดจ้าง'!C17))</f>
        <v/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30"/>
      <c r="S25" s="369" t="str">
        <f>IF(E25="","",'รายการจัดซื้อจัดจ้าง'!M17)</f>
        <v/>
      </c>
      <c r="T25" s="96"/>
      <c r="U25" s="370" t="str">
        <f>IF(E25="","",'รายการจัดซื้อจัดจ้าง'!N17)</f>
        <v/>
      </c>
      <c r="V25" s="130"/>
      <c r="W25" s="371" t="str">
        <f>IF(E25="","",'รายการจัดซื้อจัดจ้าง'!O17)</f>
        <v/>
      </c>
      <c r="X25" s="95"/>
      <c r="Y25" s="95"/>
      <c r="Z25" s="95"/>
      <c r="AA25" s="130"/>
      <c r="AB25" s="371" t="str">
        <f>IF(E25="","",'รายการจัดซื้อจัดจ้าง'!Q17)</f>
        <v/>
      </c>
      <c r="AC25" s="95"/>
      <c r="AD25" s="95"/>
      <c r="AE25" s="95"/>
      <c r="AF25" s="130"/>
      <c r="AG25" s="360"/>
      <c r="AH25" s="360"/>
      <c r="AI25" s="360"/>
      <c r="AJ25" s="326"/>
      <c r="AK25" s="318"/>
    </row>
    <row r="26" ht="15.75" customHeight="1">
      <c r="A26" s="358"/>
      <c r="B26" s="359"/>
      <c r="C26" s="360"/>
      <c r="D26" s="360"/>
      <c r="E26" s="367" t="str">
        <f>IF('รายการจัดซื้อจัดจ้าง'!P$8&gt;19,"",'รายการจัดซื้อจัดจ้าง'!B18)</f>
        <v/>
      </c>
      <c r="F26" s="130"/>
      <c r="G26" s="368" t="str">
        <f>IF('รายการจัดซื้อจัดจ้าง'!P14&gt;19,"จำนวน "&amp;'รายการจัดซื้อจัดจ้าง'!P14&amp;"รายการ",IF(E26="","",'รายการจัดซื้อจัดจ้าง'!C18))</f>
        <v/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30"/>
      <c r="S26" s="369" t="str">
        <f>IF(E26="","",'รายการจัดซื้อจัดจ้าง'!M18)</f>
        <v/>
      </c>
      <c r="T26" s="96"/>
      <c r="U26" s="370" t="str">
        <f>IF(E26="","",'รายการจัดซื้อจัดจ้าง'!N18)</f>
        <v/>
      </c>
      <c r="V26" s="130"/>
      <c r="W26" s="371" t="str">
        <f>IF(E26="","",'รายการจัดซื้อจัดจ้าง'!O18)</f>
        <v/>
      </c>
      <c r="X26" s="95"/>
      <c r="Y26" s="95"/>
      <c r="Z26" s="95"/>
      <c r="AA26" s="130"/>
      <c r="AB26" s="371" t="str">
        <f>IF(E26="","",'รายการจัดซื้อจัดจ้าง'!Q18)</f>
        <v/>
      </c>
      <c r="AC26" s="95"/>
      <c r="AD26" s="95"/>
      <c r="AE26" s="95"/>
      <c r="AF26" s="130"/>
      <c r="AG26" s="360"/>
      <c r="AH26" s="360"/>
      <c r="AI26" s="360"/>
      <c r="AJ26" s="326"/>
      <c r="AK26" s="318"/>
    </row>
    <row r="27" ht="15.75" customHeight="1">
      <c r="A27" s="358"/>
      <c r="B27" s="359"/>
      <c r="C27" s="360"/>
      <c r="D27" s="360"/>
      <c r="E27" s="367" t="str">
        <f>IF('รายการจัดซื้อจัดจ้าง'!P$8&gt;19,"",'รายการจัดซื้อจัดจ้าง'!B19)</f>
        <v/>
      </c>
      <c r="F27" s="130"/>
      <c r="G27" s="368" t="str">
        <f>IF('รายการจัดซื้อจัดจ้าง'!P15&gt;19,"จำนวน "&amp;'รายการจัดซื้อจัดจ้าง'!P15&amp;"รายการ",IF(E27="","",'รายการจัดซื้อจัดจ้าง'!C19))</f>
        <v/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30"/>
      <c r="S27" s="369" t="str">
        <f>IF(E27="","",'รายการจัดซื้อจัดจ้าง'!M19)</f>
        <v/>
      </c>
      <c r="T27" s="96"/>
      <c r="U27" s="370" t="str">
        <f>IF(E27="","",'รายการจัดซื้อจัดจ้าง'!N19)</f>
        <v/>
      </c>
      <c r="V27" s="130"/>
      <c r="W27" s="371" t="str">
        <f>IF(E27="","",'รายการจัดซื้อจัดจ้าง'!O19)</f>
        <v/>
      </c>
      <c r="X27" s="95"/>
      <c r="Y27" s="95"/>
      <c r="Z27" s="95"/>
      <c r="AA27" s="130"/>
      <c r="AB27" s="371" t="str">
        <f>IF(E27="","",'รายการจัดซื้อจัดจ้าง'!Q19)</f>
        <v/>
      </c>
      <c r="AC27" s="95"/>
      <c r="AD27" s="95"/>
      <c r="AE27" s="95"/>
      <c r="AF27" s="130"/>
      <c r="AG27" s="360"/>
      <c r="AH27" s="360"/>
      <c r="AI27" s="360"/>
      <c r="AJ27" s="326"/>
      <c r="AK27" s="318"/>
    </row>
    <row r="28" ht="15.75" customHeight="1">
      <c r="A28" s="358"/>
      <c r="B28" s="359"/>
      <c r="C28" s="360"/>
      <c r="D28" s="360"/>
      <c r="E28" s="367" t="str">
        <f>IF('รายการจัดซื้อจัดจ้าง'!P$8&gt;19,"",'รายการจัดซื้อจัดจ้าง'!B20)</f>
        <v/>
      </c>
      <c r="F28" s="130"/>
      <c r="G28" s="368" t="str">
        <f>IF('รายการจัดซื้อจัดจ้าง'!P16&gt;19,"จำนวน "&amp;'รายการจัดซื้อจัดจ้าง'!P16&amp;"รายการ",IF(E28="","",'รายการจัดซื้อจัดจ้าง'!C20))</f>
        <v/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30"/>
      <c r="S28" s="369" t="str">
        <f>IF(E28="","",'รายการจัดซื้อจัดจ้าง'!M20)</f>
        <v/>
      </c>
      <c r="T28" s="96"/>
      <c r="U28" s="370" t="str">
        <f>IF(E28="","",'รายการจัดซื้อจัดจ้าง'!N20)</f>
        <v/>
      </c>
      <c r="V28" s="130"/>
      <c r="W28" s="371" t="str">
        <f>IF(E28="","",'รายการจัดซื้อจัดจ้าง'!O20)</f>
        <v/>
      </c>
      <c r="X28" s="95"/>
      <c r="Y28" s="95"/>
      <c r="Z28" s="95"/>
      <c r="AA28" s="130"/>
      <c r="AB28" s="371" t="str">
        <f>IF(E28="","",'รายการจัดซื้อจัดจ้าง'!Q20)</f>
        <v/>
      </c>
      <c r="AC28" s="95"/>
      <c r="AD28" s="95"/>
      <c r="AE28" s="95"/>
      <c r="AF28" s="130"/>
      <c r="AG28" s="360"/>
      <c r="AH28" s="360"/>
      <c r="AI28" s="360"/>
      <c r="AJ28" s="326"/>
      <c r="AK28" s="318"/>
    </row>
    <row r="29" ht="15.75" customHeight="1">
      <c r="A29" s="358"/>
      <c r="B29" s="359"/>
      <c r="C29" s="360"/>
      <c r="D29" s="360"/>
      <c r="E29" s="367" t="str">
        <f>IF('รายการจัดซื้อจัดจ้าง'!P$8&gt;19,"",'รายการจัดซื้อจัดจ้าง'!B21)</f>
        <v/>
      </c>
      <c r="F29" s="130"/>
      <c r="G29" s="368" t="str">
        <f>IF('รายการจัดซื้อจัดจ้าง'!P17&gt;19,"จำนวน "&amp;'รายการจัดซื้อจัดจ้าง'!P17&amp;"รายการ",IF(E29="","",'รายการจัดซื้อจัดจ้าง'!C21))</f>
        <v/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30"/>
      <c r="S29" s="369" t="str">
        <f>IF(E29="","",'รายการจัดซื้อจัดจ้าง'!M21)</f>
        <v/>
      </c>
      <c r="T29" s="96"/>
      <c r="U29" s="370" t="str">
        <f>IF(E29="","",'รายการจัดซื้อจัดจ้าง'!N21)</f>
        <v/>
      </c>
      <c r="V29" s="130"/>
      <c r="W29" s="371" t="str">
        <f>IF(E29="","",'รายการจัดซื้อจัดจ้าง'!O21)</f>
        <v/>
      </c>
      <c r="X29" s="95"/>
      <c r="Y29" s="95"/>
      <c r="Z29" s="95"/>
      <c r="AA29" s="130"/>
      <c r="AB29" s="371" t="str">
        <f>IF(E29="","",'รายการจัดซื้อจัดจ้าง'!Q21)</f>
        <v/>
      </c>
      <c r="AC29" s="95"/>
      <c r="AD29" s="95"/>
      <c r="AE29" s="95"/>
      <c r="AF29" s="130"/>
      <c r="AG29" s="360"/>
      <c r="AH29" s="360"/>
      <c r="AI29" s="360"/>
      <c r="AJ29" s="326"/>
      <c r="AK29" s="318"/>
    </row>
    <row r="30" ht="15.75" customHeight="1">
      <c r="A30" s="358"/>
      <c r="B30" s="359"/>
      <c r="C30" s="360"/>
      <c r="D30" s="360"/>
      <c r="E30" s="367" t="str">
        <f>IF('รายการจัดซื้อจัดจ้าง'!P$8&gt;19,"",'รายการจัดซื้อจัดจ้าง'!B22)</f>
        <v/>
      </c>
      <c r="F30" s="130"/>
      <c r="G30" s="368" t="str">
        <f>IF('รายการจัดซื้อจัดจ้าง'!P18&gt;19,"จำนวน "&amp;'รายการจัดซื้อจัดจ้าง'!P18&amp;"รายการ",IF(E30="","",'รายการจัดซื้อจัดจ้าง'!C22))</f>
        <v/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30"/>
      <c r="S30" s="369" t="str">
        <f>IF(E30="","",'รายการจัดซื้อจัดจ้าง'!M22)</f>
        <v/>
      </c>
      <c r="T30" s="96"/>
      <c r="U30" s="370" t="str">
        <f>IF(E30="","",'รายการจัดซื้อจัดจ้าง'!N22)</f>
        <v/>
      </c>
      <c r="V30" s="130"/>
      <c r="W30" s="371" t="str">
        <f>IF(E30="","",'รายการจัดซื้อจัดจ้าง'!O22)</f>
        <v/>
      </c>
      <c r="X30" s="95"/>
      <c r="Y30" s="95"/>
      <c r="Z30" s="95"/>
      <c r="AA30" s="130"/>
      <c r="AB30" s="371" t="str">
        <f>IF(E30="","",'รายการจัดซื้อจัดจ้าง'!Q22)</f>
        <v/>
      </c>
      <c r="AC30" s="95"/>
      <c r="AD30" s="95"/>
      <c r="AE30" s="95"/>
      <c r="AF30" s="130"/>
      <c r="AG30" s="360"/>
      <c r="AH30" s="360"/>
      <c r="AI30" s="360"/>
      <c r="AJ30" s="326"/>
      <c r="AK30" s="318"/>
    </row>
    <row r="31" ht="15.75" customHeight="1">
      <c r="A31" s="358"/>
      <c r="B31" s="359"/>
      <c r="C31" s="360"/>
      <c r="D31" s="360"/>
      <c r="E31" s="367" t="str">
        <f>IF('รายการจัดซื้อจัดจ้าง'!P$8&gt;19,"",'รายการจัดซื้อจัดจ้าง'!B23)</f>
        <v/>
      </c>
      <c r="F31" s="130"/>
      <c r="G31" s="368" t="str">
        <f>IF('รายการจัดซื้อจัดจ้าง'!P19&gt;19,"จำนวน "&amp;'รายการจัดซื้อจัดจ้าง'!P19&amp;"รายการ",IF(E31="","",'รายการจัดซื้อจัดจ้าง'!C23))</f>
        <v/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30"/>
      <c r="S31" s="369" t="str">
        <f>IF(E31="","",'รายการจัดซื้อจัดจ้าง'!M23)</f>
        <v/>
      </c>
      <c r="T31" s="96"/>
      <c r="U31" s="370" t="str">
        <f>IF(E31="","",'รายการจัดซื้อจัดจ้าง'!N23)</f>
        <v/>
      </c>
      <c r="V31" s="130"/>
      <c r="W31" s="371" t="str">
        <f>IF(E31="","",'รายการจัดซื้อจัดจ้าง'!O23)</f>
        <v/>
      </c>
      <c r="X31" s="95"/>
      <c r="Y31" s="95"/>
      <c r="Z31" s="95"/>
      <c r="AA31" s="130"/>
      <c r="AB31" s="371" t="str">
        <f>IF(E31="","",'รายการจัดซื้อจัดจ้าง'!Q23)</f>
        <v/>
      </c>
      <c r="AC31" s="95"/>
      <c r="AD31" s="95"/>
      <c r="AE31" s="95"/>
      <c r="AF31" s="130"/>
      <c r="AG31" s="360"/>
      <c r="AH31" s="360"/>
      <c r="AI31" s="360"/>
      <c r="AJ31" s="326"/>
      <c r="AK31" s="318"/>
    </row>
    <row r="32" ht="15.75" customHeight="1">
      <c r="A32" s="358"/>
      <c r="B32" s="359"/>
      <c r="C32" s="360"/>
      <c r="D32" s="360"/>
      <c r="E32" s="367" t="str">
        <f>IF('รายการจัดซื้อจัดจ้าง'!P$8&gt;19,"",'รายการจัดซื้อจัดจ้าง'!B24)</f>
        <v/>
      </c>
      <c r="F32" s="130"/>
      <c r="G32" s="368" t="str">
        <f>IF('รายการจัดซื้อจัดจ้าง'!P20&gt;19,"จำนวน "&amp;'รายการจัดซื้อจัดจ้าง'!P20&amp;"รายการ",IF(E32="","",'รายการจัดซื้อจัดจ้าง'!C24))</f>
        <v/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30"/>
      <c r="S32" s="369" t="str">
        <f>IF(E32="","",'รายการจัดซื้อจัดจ้าง'!M24)</f>
        <v/>
      </c>
      <c r="T32" s="96"/>
      <c r="U32" s="370" t="str">
        <f>IF(E32="","",'รายการจัดซื้อจัดจ้าง'!N24)</f>
        <v/>
      </c>
      <c r="V32" s="130"/>
      <c r="W32" s="371" t="str">
        <f>IF(E32="","",'รายการจัดซื้อจัดจ้าง'!O24)</f>
        <v/>
      </c>
      <c r="X32" s="95"/>
      <c r="Y32" s="95"/>
      <c r="Z32" s="95"/>
      <c r="AA32" s="130"/>
      <c r="AB32" s="371" t="str">
        <f>IF(E32="","",'รายการจัดซื้อจัดจ้าง'!Q24)</f>
        <v/>
      </c>
      <c r="AC32" s="95"/>
      <c r="AD32" s="95"/>
      <c r="AE32" s="95"/>
      <c r="AF32" s="130"/>
      <c r="AG32" s="360"/>
      <c r="AH32" s="360"/>
      <c r="AI32" s="360"/>
      <c r="AJ32" s="326"/>
      <c r="AK32" s="318"/>
    </row>
    <row r="33" ht="15.75" customHeight="1">
      <c r="A33" s="358"/>
      <c r="B33" s="359"/>
      <c r="C33" s="360"/>
      <c r="D33" s="360"/>
      <c r="E33" s="367" t="str">
        <f>IF('รายการจัดซื้อจัดจ้าง'!P$8&gt;19,"",'รายการจัดซื้อจัดจ้าง'!B25)</f>
        <v/>
      </c>
      <c r="F33" s="130"/>
      <c r="G33" s="368" t="str">
        <f>IF('รายการจัดซื้อจัดจ้าง'!P21&gt;19,"จำนวน "&amp;'รายการจัดซื้อจัดจ้าง'!P21&amp;"รายการ",IF(E33="","",'รายการจัดซื้อจัดจ้าง'!C25))</f>
        <v/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30"/>
      <c r="S33" s="369" t="str">
        <f>IF(E33="","",'รายการจัดซื้อจัดจ้าง'!M25)</f>
        <v/>
      </c>
      <c r="T33" s="96"/>
      <c r="U33" s="370" t="str">
        <f>IF(E33="","",'รายการจัดซื้อจัดจ้าง'!N25)</f>
        <v/>
      </c>
      <c r="V33" s="130"/>
      <c r="W33" s="371" t="str">
        <f>IF(E33="","",'รายการจัดซื้อจัดจ้าง'!O25)</f>
        <v/>
      </c>
      <c r="X33" s="95"/>
      <c r="Y33" s="95"/>
      <c r="Z33" s="95"/>
      <c r="AA33" s="130"/>
      <c r="AB33" s="371" t="str">
        <f>IF(E33="","",'รายการจัดซื้อจัดจ้าง'!Q25)</f>
        <v/>
      </c>
      <c r="AC33" s="95"/>
      <c r="AD33" s="95"/>
      <c r="AE33" s="95"/>
      <c r="AF33" s="130"/>
      <c r="AG33" s="360"/>
      <c r="AH33" s="360"/>
      <c r="AI33" s="360"/>
      <c r="AJ33" s="326"/>
      <c r="AK33" s="318"/>
    </row>
    <row r="34" ht="15.75" customHeight="1">
      <c r="A34" s="358"/>
      <c r="B34" s="359"/>
      <c r="C34" s="360"/>
      <c r="D34" s="360"/>
      <c r="E34" s="367" t="str">
        <f>IF('รายการจัดซื้อจัดจ้าง'!P$8&gt;19,"",'รายการจัดซื้อจัดจ้าง'!B26)</f>
        <v/>
      </c>
      <c r="F34" s="130"/>
      <c r="G34" s="368" t="str">
        <f>IF('รายการจัดซื้อจัดจ้าง'!P22&gt;19,"จำนวน "&amp;'รายการจัดซื้อจัดจ้าง'!P22&amp;"รายการ",IF(E34="","",'รายการจัดซื้อจัดจ้าง'!C26))</f>
        <v/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30"/>
      <c r="S34" s="369" t="str">
        <f>IF(E34="","",'รายการจัดซื้อจัดจ้าง'!M26)</f>
        <v/>
      </c>
      <c r="T34" s="96"/>
      <c r="U34" s="370" t="str">
        <f>IF(E34="","",'รายการจัดซื้อจัดจ้าง'!N26)</f>
        <v/>
      </c>
      <c r="V34" s="130"/>
      <c r="W34" s="371" t="str">
        <f>IF(E34="","",'รายการจัดซื้อจัดจ้าง'!O26)</f>
        <v/>
      </c>
      <c r="X34" s="95"/>
      <c r="Y34" s="95"/>
      <c r="Z34" s="95"/>
      <c r="AA34" s="130"/>
      <c r="AB34" s="371" t="str">
        <f>IF(E34="","",'รายการจัดซื้อจัดจ้าง'!Q26)</f>
        <v/>
      </c>
      <c r="AC34" s="95"/>
      <c r="AD34" s="95"/>
      <c r="AE34" s="95"/>
      <c r="AF34" s="130"/>
      <c r="AG34" s="360"/>
      <c r="AH34" s="360"/>
      <c r="AI34" s="360"/>
      <c r="AJ34" s="326"/>
      <c r="AK34" s="318"/>
    </row>
    <row r="35" ht="15.75" customHeight="1">
      <c r="A35" s="358"/>
      <c r="B35" s="359"/>
      <c r="C35" s="360"/>
      <c r="D35" s="360"/>
      <c r="E35" s="367" t="str">
        <f>IF('รายการจัดซื้อจัดจ้าง'!P$8&gt;19,"",'รายการจัดซื้อจัดจ้าง'!B27)</f>
        <v/>
      </c>
      <c r="F35" s="130"/>
      <c r="G35" s="368" t="str">
        <f>IF('รายการจัดซื้อจัดจ้าง'!P23&gt;19,"จำนวน "&amp;'รายการจัดซื้อจัดจ้าง'!P23&amp;"รายการ",IF(E35="","",'รายการจัดซื้อจัดจ้าง'!C27))</f>
        <v/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30"/>
      <c r="S35" s="369" t="str">
        <f>IF(E35="","",'รายการจัดซื้อจัดจ้าง'!M27)</f>
        <v/>
      </c>
      <c r="T35" s="96"/>
      <c r="U35" s="370" t="str">
        <f>IF(E35="","",'รายการจัดซื้อจัดจ้าง'!N27)</f>
        <v/>
      </c>
      <c r="V35" s="130"/>
      <c r="W35" s="371" t="str">
        <f>IF(E35="","",'รายการจัดซื้อจัดจ้าง'!O27)</f>
        <v/>
      </c>
      <c r="X35" s="95"/>
      <c r="Y35" s="95"/>
      <c r="Z35" s="95"/>
      <c r="AA35" s="130"/>
      <c r="AB35" s="371" t="str">
        <f>IF(E35="","",'รายการจัดซื้อจัดจ้าง'!Q27)</f>
        <v/>
      </c>
      <c r="AC35" s="95"/>
      <c r="AD35" s="95"/>
      <c r="AE35" s="95"/>
      <c r="AF35" s="130"/>
      <c r="AG35" s="360"/>
      <c r="AH35" s="360"/>
      <c r="AI35" s="360"/>
      <c r="AJ35" s="326"/>
      <c r="AK35" s="318"/>
    </row>
    <row r="36" ht="15.75" customHeight="1">
      <c r="A36" s="358"/>
      <c r="B36" s="359"/>
      <c r="C36" s="360"/>
      <c r="D36" s="360"/>
      <c r="E36" s="372" t="str">
        <f>IF('รายการจัดซื้อจัดจ้าง'!P$8&gt;19,"",'รายการจัดซื้อจัดจ้าง'!B28)</f>
        <v/>
      </c>
      <c r="F36" s="162"/>
      <c r="G36" s="373" t="str">
        <f>IF('รายการจัดซื้อจัดจ้าง'!P24&gt;19,"จำนวน "&amp;'รายการจัดซื้อจัดจ้าง'!P24&amp;"รายการ",IF(E36="","",'รายการจัดซื้อจัดจ้าง'!C28))</f>
        <v/>
      </c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2"/>
      <c r="S36" s="374" t="str">
        <f>IF(E36="","",'รายการจัดซื้อจัดจ้าง'!M28)</f>
        <v/>
      </c>
      <c r="T36" s="107"/>
      <c r="U36" s="375" t="str">
        <f>IF(E36="","",'รายการจัดซื้อจัดจ้าง'!N28)</f>
        <v/>
      </c>
      <c r="V36" s="162"/>
      <c r="W36" s="376" t="str">
        <f>IF(E36="","",'รายการจัดซื้อจัดจ้าง'!O28)</f>
        <v/>
      </c>
      <c r="X36" s="160"/>
      <c r="Y36" s="160"/>
      <c r="Z36" s="160"/>
      <c r="AA36" s="162"/>
      <c r="AB36" s="376" t="str">
        <f>IF(E36="","",'รายการจัดซื้อจัดจ้าง'!Q28)</f>
        <v/>
      </c>
      <c r="AC36" s="160"/>
      <c r="AD36" s="160"/>
      <c r="AE36" s="160"/>
      <c r="AF36" s="162"/>
      <c r="AG36" s="360"/>
      <c r="AH36" s="360"/>
      <c r="AI36" s="360"/>
      <c r="AJ36" s="326"/>
      <c r="AK36" s="318"/>
    </row>
    <row r="37" ht="21.0" customHeight="1">
      <c r="A37" s="338"/>
      <c r="B37" s="355"/>
      <c r="C37" s="340"/>
      <c r="D37" s="340"/>
      <c r="E37" s="377" t="str">
        <f>"("&amp;BAHTTEXT(AB39)&amp;")"</f>
        <v>(หนึ่งหมื่นสี่ร้อยห้าสิบห้าบาทถ้วน)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378"/>
      <c r="W37" s="379" t="s">
        <v>239</v>
      </c>
      <c r="X37" s="109"/>
      <c r="Y37" s="109"/>
      <c r="Z37" s="109"/>
      <c r="AA37" s="380"/>
      <c r="AB37" s="381">
        <f>AB18-AB38</f>
        <v>9771.028037</v>
      </c>
      <c r="AC37" s="109"/>
      <c r="AD37" s="109"/>
      <c r="AE37" s="109"/>
      <c r="AF37" s="380"/>
      <c r="AG37" s="340"/>
      <c r="AH37" s="340"/>
      <c r="AI37" s="340"/>
      <c r="AJ37" s="326"/>
      <c r="AK37" s="318"/>
    </row>
    <row r="38" ht="21.0" customHeight="1">
      <c r="A38" s="338"/>
      <c r="B38" s="355"/>
      <c r="C38" s="340"/>
      <c r="D38" s="340"/>
      <c r="E38" s="72"/>
      <c r="V38" s="73"/>
      <c r="W38" s="382" t="s">
        <v>240</v>
      </c>
      <c r="X38" s="91"/>
      <c r="Y38" s="91"/>
      <c r="Z38" s="91"/>
      <c r="AA38" s="92"/>
      <c r="AB38" s="383">
        <f>AB18*7/107</f>
        <v>683.9719626</v>
      </c>
      <c r="AC38" s="91"/>
      <c r="AD38" s="91"/>
      <c r="AE38" s="91"/>
      <c r="AF38" s="92"/>
      <c r="AG38" s="340"/>
      <c r="AH38" s="340"/>
      <c r="AI38" s="340"/>
      <c r="AJ38" s="326"/>
      <c r="AK38" s="318"/>
    </row>
    <row r="39" ht="21.0" customHeight="1">
      <c r="A39" s="353"/>
      <c r="B39" s="354"/>
      <c r="C39" s="340"/>
      <c r="D39" s="342"/>
      <c r="E39" s="83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84"/>
      <c r="W39" s="382" t="s">
        <v>241</v>
      </c>
      <c r="X39" s="91"/>
      <c r="Y39" s="91"/>
      <c r="Z39" s="91"/>
      <c r="AA39" s="92"/>
      <c r="AB39" s="383">
        <f>AB37+AB38</f>
        <v>10455</v>
      </c>
      <c r="AC39" s="91"/>
      <c r="AD39" s="91"/>
      <c r="AE39" s="91"/>
      <c r="AF39" s="92"/>
      <c r="AG39" s="340"/>
      <c r="AH39" s="340"/>
      <c r="AI39" s="340"/>
      <c r="AJ39" s="326"/>
      <c r="AK39" s="318"/>
    </row>
    <row r="40" ht="8.25" customHeight="1">
      <c r="A40" s="353"/>
      <c r="B40" s="354"/>
      <c r="C40" s="340"/>
      <c r="D40" s="342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5"/>
      <c r="X40" s="385"/>
      <c r="Y40" s="385"/>
      <c r="Z40" s="385"/>
      <c r="AA40" s="385"/>
      <c r="AB40" s="386"/>
      <c r="AC40" s="386"/>
      <c r="AD40" s="386"/>
      <c r="AE40" s="386"/>
      <c r="AF40" s="386"/>
      <c r="AG40" s="340"/>
      <c r="AH40" s="340"/>
      <c r="AI40" s="340"/>
      <c r="AJ40" s="326"/>
      <c r="AK40" s="318"/>
    </row>
    <row r="41" ht="18.0" customHeight="1">
      <c r="A41" s="318"/>
      <c r="B41" s="326"/>
      <c r="C41" s="324"/>
      <c r="D41" s="324"/>
      <c r="E41" s="324"/>
      <c r="F41" s="340" t="s">
        <v>242</v>
      </c>
      <c r="G41" s="340"/>
      <c r="H41" s="340"/>
      <c r="I41" s="340"/>
      <c r="J41" s="340"/>
      <c r="K41" s="340"/>
      <c r="L41" s="340"/>
      <c r="M41" s="340"/>
      <c r="N41" s="340"/>
      <c r="O41" s="324"/>
      <c r="P41" s="324"/>
      <c r="Q41" s="324"/>
      <c r="R41" s="324"/>
      <c r="S41" s="324"/>
      <c r="T41" s="324"/>
      <c r="U41" s="324"/>
      <c r="V41" s="340"/>
      <c r="W41" s="340"/>
      <c r="X41" s="340"/>
      <c r="Y41" s="340"/>
      <c r="Z41" s="340"/>
      <c r="AA41" s="340"/>
      <c r="AB41" s="340"/>
      <c r="AC41" s="340"/>
      <c r="AD41" s="324"/>
      <c r="AE41" s="324"/>
      <c r="AF41" s="324"/>
      <c r="AG41" s="324"/>
      <c r="AH41" s="324"/>
      <c r="AI41" s="324"/>
      <c r="AJ41" s="326"/>
      <c r="AK41" s="318"/>
    </row>
    <row r="42" ht="3.0" customHeight="1">
      <c r="A42" s="318"/>
      <c r="B42" s="326"/>
      <c r="C42" s="340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40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6"/>
      <c r="AK42" s="318"/>
    </row>
    <row r="43" ht="18.0" customHeight="1">
      <c r="A43" s="318"/>
      <c r="B43" s="326"/>
      <c r="C43" s="324"/>
      <c r="D43" s="324"/>
      <c r="E43" s="340" t="s">
        <v>243</v>
      </c>
      <c r="F43" s="340"/>
      <c r="G43" s="340"/>
      <c r="H43" s="340"/>
      <c r="I43" s="340"/>
      <c r="J43" s="340"/>
      <c r="K43" s="340"/>
      <c r="L43" s="340"/>
      <c r="M43" s="340"/>
      <c r="N43" s="340"/>
      <c r="O43" s="349"/>
      <c r="P43" s="387">
        <v>7.0</v>
      </c>
      <c r="Q43" s="17"/>
      <c r="R43" s="340" t="s">
        <v>244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24"/>
      <c r="AI43" s="324"/>
      <c r="AJ43" s="326"/>
      <c r="AK43" s="318"/>
    </row>
    <row r="44" ht="18.0" customHeight="1">
      <c r="A44" s="318"/>
      <c r="B44" s="326"/>
      <c r="C44" s="324"/>
      <c r="D44" s="324"/>
      <c r="E44" s="340" t="s">
        <v>245</v>
      </c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88">
        <f>'รายการจัดซื้อจัดจ้าง'!AD25</f>
        <v>3</v>
      </c>
      <c r="U44" s="17"/>
      <c r="V44" s="340" t="s">
        <v>246</v>
      </c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24"/>
      <c r="AI44" s="324"/>
      <c r="AJ44" s="326"/>
      <c r="AK44" s="318"/>
    </row>
    <row r="45" ht="18.0" customHeight="1">
      <c r="A45" s="320"/>
      <c r="B45" s="323"/>
      <c r="C45" s="324"/>
      <c r="D45" s="324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24"/>
      <c r="AI45" s="324"/>
      <c r="AJ45" s="326"/>
      <c r="AK45" s="318"/>
    </row>
    <row r="46" ht="18.0" customHeight="1">
      <c r="A46" s="320"/>
      <c r="B46" s="323"/>
      <c r="C46" s="324"/>
      <c r="D46" s="324"/>
      <c r="E46" s="324"/>
      <c r="F46" s="324"/>
      <c r="G46" s="324"/>
      <c r="H46" s="340" t="str">
        <f>"เสนอมา  ณ  "&amp;"วันที่ "&amp;'รายการจัดซื้อจัดจ้าง'!AG19</f>
        <v>เสนอมา  ณ  วันที่ 3 เดือน พฤษภาคม พ.ศ.2566</v>
      </c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6"/>
      <c r="AK46" s="318"/>
    </row>
    <row r="47" ht="18.0" customHeight="1">
      <c r="A47" s="318"/>
      <c r="B47" s="326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6"/>
      <c r="AK47" s="318"/>
    </row>
    <row r="48" ht="18.0" customHeight="1">
      <c r="A48" s="318"/>
      <c r="B48" s="326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6"/>
      <c r="AK48" s="318"/>
    </row>
    <row r="49" ht="18.0" customHeight="1">
      <c r="A49" s="318"/>
      <c r="B49" s="326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40"/>
      <c r="Q49" s="340"/>
      <c r="R49" s="340"/>
      <c r="S49" s="324" t="s">
        <v>190</v>
      </c>
      <c r="T49" s="324"/>
      <c r="U49" s="389"/>
      <c r="V49" s="389"/>
      <c r="W49" s="389"/>
      <c r="X49" s="389"/>
      <c r="Y49" s="389"/>
      <c r="Z49" s="389"/>
      <c r="AA49" s="389"/>
      <c r="AB49" s="389"/>
      <c r="AC49" s="324" t="s">
        <v>247</v>
      </c>
      <c r="AD49" s="324"/>
      <c r="AE49" s="324"/>
      <c r="AF49" s="324"/>
      <c r="AG49" s="324"/>
      <c r="AH49" s="324"/>
      <c r="AI49" s="324"/>
      <c r="AJ49" s="326"/>
      <c r="AK49" s="318"/>
    </row>
    <row r="50" ht="18.0" customHeight="1">
      <c r="A50" s="318"/>
      <c r="B50" s="326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90" t="str">
        <f>"("&amp;'รายการจัดซื้อจัดจ้าง'!T7&amp;")"</f>
        <v>(                                             )</v>
      </c>
      <c r="U50" s="16"/>
      <c r="V50" s="16"/>
      <c r="W50" s="16"/>
      <c r="X50" s="16"/>
      <c r="Y50" s="16"/>
      <c r="Z50" s="16"/>
      <c r="AA50" s="16"/>
      <c r="AB50" s="16"/>
      <c r="AC50" s="17"/>
      <c r="AD50" s="324"/>
      <c r="AE50" s="324"/>
      <c r="AF50" s="324"/>
      <c r="AG50" s="324"/>
      <c r="AH50" s="324"/>
      <c r="AI50" s="324"/>
      <c r="AJ50" s="326"/>
      <c r="AK50" s="318"/>
    </row>
    <row r="51" ht="18.0" customHeight="1">
      <c r="A51" s="318"/>
      <c r="B51" s="326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84"/>
      <c r="U51" s="326"/>
      <c r="V51" s="326"/>
      <c r="W51" s="326"/>
      <c r="X51" s="326"/>
      <c r="Y51" s="326"/>
      <c r="Z51" s="326"/>
      <c r="AA51" s="326"/>
      <c r="AB51" s="326"/>
      <c r="AC51" s="326"/>
      <c r="AD51" s="324"/>
      <c r="AE51" s="324"/>
      <c r="AF51" s="324"/>
      <c r="AG51" s="324"/>
      <c r="AH51" s="324"/>
      <c r="AI51" s="324"/>
      <c r="AJ51" s="326"/>
      <c r="AK51" s="318"/>
    </row>
    <row r="52" ht="18.0" customHeight="1">
      <c r="A52" s="318"/>
      <c r="B52" s="326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84"/>
      <c r="U52" s="326"/>
      <c r="V52" s="326"/>
      <c r="W52" s="326"/>
      <c r="X52" s="326"/>
      <c r="Y52" s="326"/>
      <c r="Z52" s="326"/>
      <c r="AA52" s="326"/>
      <c r="AB52" s="326"/>
      <c r="AC52" s="326"/>
      <c r="AD52" s="324"/>
      <c r="AE52" s="324"/>
      <c r="AF52" s="324"/>
      <c r="AG52" s="324"/>
      <c r="AH52" s="324"/>
      <c r="AI52" s="324"/>
      <c r="AJ52" s="326"/>
      <c r="AK52" s="318"/>
    </row>
    <row r="53" ht="15.75" customHeight="1">
      <c r="A53" s="320"/>
      <c r="B53" s="320"/>
      <c r="C53" s="320"/>
      <c r="D53" s="320"/>
      <c r="E53" s="320"/>
      <c r="F53" s="320"/>
      <c r="G53" s="320"/>
      <c r="H53" s="320"/>
      <c r="I53" s="344"/>
      <c r="J53" s="17"/>
      <c r="K53" s="320"/>
      <c r="L53" s="320"/>
      <c r="M53" s="320"/>
      <c r="N53" s="330"/>
      <c r="O53" s="320"/>
      <c r="P53" s="344"/>
      <c r="Q53" s="17"/>
      <c r="R53" s="320"/>
      <c r="S53" s="320"/>
      <c r="T53" s="344"/>
      <c r="U53" s="16"/>
      <c r="V53" s="16"/>
      <c r="W53" s="16"/>
      <c r="X53" s="16"/>
      <c r="Y53" s="16"/>
      <c r="Z53" s="16"/>
      <c r="AA53" s="16"/>
      <c r="AB53" s="16"/>
      <c r="AC53" s="17"/>
      <c r="AD53" s="320"/>
      <c r="AE53" s="320"/>
      <c r="AF53" s="320"/>
      <c r="AG53" s="320"/>
      <c r="AH53" s="320"/>
      <c r="AI53" s="320"/>
      <c r="AJ53" s="318"/>
      <c r="AK53" s="318"/>
    </row>
    <row r="54" ht="9.0" hidden="1" customHeight="1">
      <c r="A54" s="320"/>
      <c r="B54" s="323"/>
      <c r="C54" s="324"/>
      <c r="D54" s="324"/>
      <c r="E54" s="324"/>
      <c r="F54" s="324"/>
      <c r="G54" s="324"/>
      <c r="H54" s="324"/>
      <c r="I54" s="341"/>
      <c r="J54" s="341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6"/>
      <c r="AK54" s="318"/>
    </row>
    <row r="55" ht="4.5" hidden="1" customHeight="1">
      <c r="A55" s="320"/>
      <c r="B55" s="323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6"/>
      <c r="AK55" s="318"/>
    </row>
    <row r="56" ht="15.75" customHeight="1">
      <c r="A56" s="320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6"/>
      <c r="AK56" s="318"/>
    </row>
    <row r="57" ht="19.5" customHeight="1">
      <c r="A57" s="330"/>
      <c r="B57" s="349"/>
      <c r="C57" s="391" t="s">
        <v>248</v>
      </c>
      <c r="AJ57" s="326"/>
      <c r="AK57" s="318"/>
    </row>
    <row r="58" ht="19.5" customHeight="1">
      <c r="A58" s="392"/>
      <c r="B58" s="393"/>
      <c r="C58" s="391" t="str">
        <f>"งาน/กลุ่มงาน  : "&amp;'รายการจัดซื้อจัดจ้าง'!P6</f>
        <v>งาน/กลุ่มงาน  : งานบริหารทั่วไป</v>
      </c>
      <c r="AJ58" s="326"/>
      <c r="AK58" s="318"/>
    </row>
    <row r="59" ht="3.0" customHeight="1">
      <c r="A59" s="392"/>
      <c r="B59" s="393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26"/>
      <c r="AK59" s="318"/>
    </row>
    <row r="60" ht="21.0" customHeight="1">
      <c r="A60" s="392"/>
      <c r="B60" s="393"/>
      <c r="C60" s="395" t="s">
        <v>82</v>
      </c>
      <c r="D60" s="91"/>
      <c r="E60" s="92"/>
      <c r="F60" s="395" t="s">
        <v>83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395" t="s">
        <v>170</v>
      </c>
      <c r="V60" s="91"/>
      <c r="W60" s="91"/>
      <c r="X60" s="92"/>
      <c r="Y60" s="395" t="s">
        <v>85</v>
      </c>
      <c r="Z60" s="91"/>
      <c r="AA60" s="91"/>
      <c r="AB60" s="92"/>
      <c r="AC60" s="395" t="s">
        <v>86</v>
      </c>
      <c r="AD60" s="91"/>
      <c r="AE60" s="91"/>
      <c r="AF60" s="92"/>
      <c r="AG60" s="395" t="s">
        <v>87</v>
      </c>
      <c r="AH60" s="91"/>
      <c r="AI60" s="92"/>
      <c r="AJ60" s="326"/>
      <c r="AK60" s="318"/>
    </row>
    <row r="61" ht="17.25" customHeight="1">
      <c r="A61" s="330"/>
      <c r="B61" s="349"/>
      <c r="C61" s="396">
        <f>'รายการจัดซื้อจัดจ้าง'!B10</f>
        <v>1</v>
      </c>
      <c r="D61" s="121"/>
      <c r="E61" s="122"/>
      <c r="F61" s="397" t="str">
        <f>IF(C61="","",'รายการจัดซื้อจัดจ้าง'!C10)</f>
        <v>ทราย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2"/>
      <c r="U61" s="398">
        <f>IF(C61="","",'รายการจัดซื้อจัดจ้าง'!M10)</f>
        <v>3</v>
      </c>
      <c r="V61" s="121"/>
      <c r="W61" s="399" t="str">
        <f>IF(C61="","",'รายการจัดซื้อจัดจ้าง'!N10)</f>
        <v>คิว</v>
      </c>
      <c r="X61" s="122"/>
      <c r="Y61" s="400">
        <f>IF(C61="","",'รายการจัดซื้อจัดจ้าง'!O10)</f>
        <v>650</v>
      </c>
      <c r="Z61" s="121"/>
      <c r="AA61" s="121"/>
      <c r="AB61" s="121"/>
      <c r="AC61" s="400">
        <f>IF(C61="","",'รายการจัดซื้อจัดจ้าง'!Q10)</f>
        <v>1950</v>
      </c>
      <c r="AD61" s="121"/>
      <c r="AE61" s="121"/>
      <c r="AF61" s="122"/>
      <c r="AG61" s="401" t="str">
        <f>IF('รายการจัดซื้อจัดจ้าง'!S10="","",'รายการจัดซื้อจัดจ้าง'!S10)</f>
        <v/>
      </c>
      <c r="AH61" s="121"/>
      <c r="AI61" s="122"/>
      <c r="AJ61" s="326"/>
      <c r="AK61" s="318"/>
    </row>
    <row r="62" ht="17.25" customHeight="1">
      <c r="A62" s="330"/>
      <c r="B62" s="349"/>
      <c r="C62" s="402">
        <f>'รายการจัดซื้อจัดจ้าง'!B11</f>
        <v>2</v>
      </c>
      <c r="D62" s="176"/>
      <c r="E62" s="177"/>
      <c r="F62" s="403" t="str">
        <f>IF(C62="","",'รายการจัดซื้อจัดจ้าง'!C11)</f>
        <v>หิน</v>
      </c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7"/>
      <c r="U62" s="404">
        <f>IF(C62="","",'รายการจัดซื้อจัดจ้าง'!M11)</f>
        <v>2</v>
      </c>
      <c r="V62" s="176"/>
      <c r="W62" s="405" t="str">
        <f>IF(C62="","",'รายการจัดซื้อจัดจ้าง'!N11)</f>
        <v>คิว</v>
      </c>
      <c r="X62" s="177"/>
      <c r="Y62" s="406">
        <f>IF(C62="","",'รายการจัดซื้อจัดจ้าง'!O11)</f>
        <v>750</v>
      </c>
      <c r="Z62" s="176"/>
      <c r="AA62" s="176"/>
      <c r="AB62" s="176"/>
      <c r="AC62" s="406">
        <f>IF(C62="","",'รายการจัดซื้อจัดจ้าง'!Q11)</f>
        <v>1500</v>
      </c>
      <c r="AD62" s="176"/>
      <c r="AE62" s="176"/>
      <c r="AF62" s="177"/>
      <c r="AG62" s="407" t="str">
        <f>IF('รายการจัดซื้อจัดจ้าง'!S11="","",'รายการจัดซื้อจัดจ้าง'!S11)</f>
        <v/>
      </c>
      <c r="AH62" s="176"/>
      <c r="AI62" s="177"/>
      <c r="AJ62" s="326"/>
      <c r="AK62" s="318"/>
    </row>
    <row r="63" ht="17.25" customHeight="1">
      <c r="A63" s="408"/>
      <c r="B63" s="409"/>
      <c r="C63" s="410">
        <f>'รายการจัดซื้อจัดจ้าง'!B12</f>
        <v>3</v>
      </c>
      <c r="D63" s="95"/>
      <c r="E63" s="130"/>
      <c r="F63" s="411" t="str">
        <f>IF(C63="","",'รายการจัดซื้อจัดจ้าง'!C12)</f>
        <v>ปูนเทพื้น</v>
      </c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130"/>
      <c r="U63" s="412">
        <f>IF(C63="","",'รายการจัดซื้อจัดจ้าง'!M12)</f>
        <v>10</v>
      </c>
      <c r="V63" s="95"/>
      <c r="W63" s="413" t="str">
        <f>IF(C63="","",'รายการจัดซื้อจัดจ้าง'!N12)</f>
        <v>ถุง</v>
      </c>
      <c r="X63" s="130"/>
      <c r="Y63" s="414">
        <f>IF(C63="","",'รายการจัดซื้อจัดจ้าง'!O12)</f>
        <v>175</v>
      </c>
      <c r="Z63" s="95"/>
      <c r="AA63" s="95"/>
      <c r="AB63" s="95"/>
      <c r="AC63" s="414">
        <f>IF(C63="","",'รายการจัดซื้อจัดจ้าง'!Q12)</f>
        <v>1750</v>
      </c>
      <c r="AD63" s="95"/>
      <c r="AE63" s="95"/>
      <c r="AF63" s="130"/>
      <c r="AG63" s="415" t="str">
        <f>IF('รายการจัดซื้อจัดจ้าง'!S12="","",'รายการจัดซื้อจัดจ้าง'!S12)</f>
        <v/>
      </c>
      <c r="AH63" s="95"/>
      <c r="AI63" s="130"/>
      <c r="AJ63" s="326"/>
      <c r="AK63" s="318"/>
    </row>
    <row r="64" ht="17.25" customHeight="1">
      <c r="A64" s="408"/>
      <c r="B64" s="409"/>
      <c r="C64" s="410">
        <f>'รายการจัดซื้อจัดจ้าง'!B13</f>
        <v>4</v>
      </c>
      <c r="D64" s="95"/>
      <c r="E64" s="130"/>
      <c r="F64" s="411" t="str">
        <f>IF(C64="","",'รายการจัดซื้อจัดจ้าง'!C13)</f>
        <v>ปูนฉาบ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130"/>
      <c r="U64" s="412">
        <f>IF(C64="","",'รายการจัดซื้อจัดจ้าง'!M13)</f>
        <v>15</v>
      </c>
      <c r="V64" s="95"/>
      <c r="W64" s="413" t="str">
        <f>IF(C64="","",'รายการจัดซื้อจัดจ้าง'!N13)</f>
        <v>ถุง</v>
      </c>
      <c r="X64" s="130"/>
      <c r="Y64" s="414">
        <f>IF(C64="","",'รายการจัดซื้อจัดจ้าง'!O13)</f>
        <v>165</v>
      </c>
      <c r="Z64" s="95"/>
      <c r="AA64" s="95"/>
      <c r="AB64" s="95"/>
      <c r="AC64" s="414">
        <f>IF(C64="","",'รายการจัดซื้อจัดจ้าง'!Q13)</f>
        <v>2475</v>
      </c>
      <c r="AD64" s="95"/>
      <c r="AE64" s="95"/>
      <c r="AF64" s="130"/>
      <c r="AG64" s="415" t="str">
        <f>IF('รายการจัดซื้อจัดจ้าง'!S13="","",'รายการจัดซื้อจัดจ้าง'!S13)</f>
        <v/>
      </c>
      <c r="AH64" s="95"/>
      <c r="AI64" s="130"/>
      <c r="AJ64" s="326"/>
      <c r="AK64" s="318"/>
    </row>
    <row r="65" ht="17.25" customHeight="1">
      <c r="A65" s="330"/>
      <c r="B65" s="349"/>
      <c r="C65" s="410">
        <f>'รายการจัดซื้อจัดจ้าง'!B14</f>
        <v>5</v>
      </c>
      <c r="D65" s="95"/>
      <c r="E65" s="130"/>
      <c r="F65" s="411" t="str">
        <f>IF(C65="","",'รายการจัดซื้อจัดจ้าง'!C14)</f>
        <v>ท่อ PVC 4x8.5</v>
      </c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130"/>
      <c r="U65" s="412">
        <f>IF(C65="","",'รายการจัดซื้อจัดจ้าง'!M14)</f>
        <v>1</v>
      </c>
      <c r="V65" s="95"/>
      <c r="W65" s="413" t="str">
        <f>IF(C65="","",'รายการจัดซื้อจัดจ้าง'!N14)</f>
        <v>ท่อน</v>
      </c>
      <c r="X65" s="130"/>
      <c r="Y65" s="414">
        <f>IF(C65="","",'รายการจัดซื้อจัดจ้าง'!O14)</f>
        <v>650</v>
      </c>
      <c r="Z65" s="95"/>
      <c r="AA65" s="95"/>
      <c r="AB65" s="95"/>
      <c r="AC65" s="414">
        <f>IF(C65="","",'รายการจัดซื้อจัดจ้าง'!Q14)</f>
        <v>650</v>
      </c>
      <c r="AD65" s="95"/>
      <c r="AE65" s="95"/>
      <c r="AF65" s="130"/>
      <c r="AG65" s="415" t="str">
        <f>IF('รายการจัดซื้อจัดจ้าง'!S14="","",'รายการจัดซื้อจัดจ้าง'!S14)</f>
        <v/>
      </c>
      <c r="AH65" s="95"/>
      <c r="AI65" s="130"/>
      <c r="AJ65" s="326"/>
      <c r="AK65" s="318"/>
    </row>
    <row r="66" ht="17.25" customHeight="1">
      <c r="A66" s="330"/>
      <c r="B66" s="349"/>
      <c r="C66" s="410">
        <f>'รายการจัดซื้อจัดจ้าง'!B15</f>
        <v>6</v>
      </c>
      <c r="D66" s="95"/>
      <c r="E66" s="130"/>
      <c r="F66" s="411" t="str">
        <f>IF(C66="","",'รายการจัดซื้อจัดจ้าง'!C15)</f>
        <v>เหล็ก 9 มิล มอก.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130"/>
      <c r="U66" s="412">
        <f>IF(C66="","",'รายการจัดซื้อจัดจ้าง'!M15)</f>
        <v>10</v>
      </c>
      <c r="V66" s="95"/>
      <c r="W66" s="413" t="str">
        <f>IF(C66="","",'รายการจัดซื้อจัดจ้าง'!N15)</f>
        <v>เส้น</v>
      </c>
      <c r="X66" s="130"/>
      <c r="Y66" s="414">
        <f>IF(C66="","",'รายการจัดซื้อจัดจ้าง'!O15)</f>
        <v>195</v>
      </c>
      <c r="Z66" s="95"/>
      <c r="AA66" s="95"/>
      <c r="AB66" s="95"/>
      <c r="AC66" s="414">
        <f>IF(C66="","",'รายการจัดซื้อจัดจ้าง'!Q15)</f>
        <v>1950</v>
      </c>
      <c r="AD66" s="95"/>
      <c r="AE66" s="95"/>
      <c r="AF66" s="130"/>
      <c r="AG66" s="415" t="str">
        <f>IF('รายการจัดซื้อจัดจ้าง'!S15="","",'รายการจัดซื้อจัดจ้าง'!S15)</f>
        <v/>
      </c>
      <c r="AH66" s="95"/>
      <c r="AI66" s="130"/>
      <c r="AJ66" s="326"/>
      <c r="AK66" s="318"/>
    </row>
    <row r="67" ht="17.25" customHeight="1">
      <c r="A67" s="330"/>
      <c r="B67" s="349"/>
      <c r="C67" s="410">
        <f>'รายการจัดซื้อจัดจ้าง'!B16</f>
        <v>7</v>
      </c>
      <c r="D67" s="95"/>
      <c r="E67" s="130"/>
      <c r="F67" s="411" t="str">
        <f>IF(C67="","",'รายการจัดซื้อจัดจ้าง'!C16)</f>
        <v>ลวดดำ</v>
      </c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130"/>
      <c r="U67" s="412">
        <f>IF(C67="","",'รายการจัดซื้อจัดจ้าง'!M16)</f>
        <v>1</v>
      </c>
      <c r="V67" s="95"/>
      <c r="W67" s="413" t="str">
        <f>IF(C67="","",'รายการจัดซื้อจัดจ้าง'!N16)</f>
        <v>มัด</v>
      </c>
      <c r="X67" s="130"/>
      <c r="Y67" s="414">
        <f>IF(C67="","",'รายการจัดซื้อจัดจ้าง'!O16)</f>
        <v>180</v>
      </c>
      <c r="Z67" s="95"/>
      <c r="AA67" s="95"/>
      <c r="AB67" s="95"/>
      <c r="AC67" s="414">
        <f>IF(C67="","",'รายการจัดซื้อจัดจ้าง'!Q16)</f>
        <v>180</v>
      </c>
      <c r="AD67" s="95"/>
      <c r="AE67" s="95"/>
      <c r="AF67" s="130"/>
      <c r="AG67" s="415" t="str">
        <f>IF('รายการจัดซื้อจัดจ้าง'!S16="","",'รายการจัดซื้อจัดจ้าง'!S16)</f>
        <v/>
      </c>
      <c r="AH67" s="95"/>
      <c r="AI67" s="130"/>
      <c r="AJ67" s="326"/>
      <c r="AK67" s="318"/>
    </row>
    <row r="68" ht="17.25" customHeight="1">
      <c r="A68" s="330"/>
      <c r="B68" s="349"/>
      <c r="C68" s="410" t="str">
        <f>'รายการจัดซื้อจัดจ้าง'!B17</f>
        <v/>
      </c>
      <c r="D68" s="95"/>
      <c r="E68" s="130"/>
      <c r="F68" s="411" t="str">
        <f>IF(C68="","",'รายการจัดซื้อจัดจ้าง'!C17)</f>
        <v/>
      </c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130"/>
      <c r="U68" s="412" t="str">
        <f>IF(C68="","",'รายการจัดซื้อจัดจ้าง'!M17)</f>
        <v/>
      </c>
      <c r="V68" s="95"/>
      <c r="W68" s="413" t="str">
        <f>IF(C68="","",'รายการจัดซื้อจัดจ้าง'!N17)</f>
        <v/>
      </c>
      <c r="X68" s="130"/>
      <c r="Y68" s="414" t="str">
        <f>IF(C68="","",'รายการจัดซื้อจัดจ้าง'!O17)</f>
        <v/>
      </c>
      <c r="Z68" s="95"/>
      <c r="AA68" s="95"/>
      <c r="AB68" s="95"/>
      <c r="AC68" s="414" t="str">
        <f>IF(C68="","",'รายการจัดซื้อจัดจ้าง'!Q17)</f>
        <v/>
      </c>
      <c r="AD68" s="95"/>
      <c r="AE68" s="95"/>
      <c r="AF68" s="130"/>
      <c r="AG68" s="415" t="str">
        <f>IF('รายการจัดซื้อจัดจ้าง'!S17="","",'รายการจัดซื้อจัดจ้าง'!S17)</f>
        <v/>
      </c>
      <c r="AH68" s="95"/>
      <c r="AI68" s="130"/>
      <c r="AJ68" s="326"/>
      <c r="AK68" s="318"/>
    </row>
    <row r="69" ht="17.25" customHeight="1">
      <c r="A69" s="330"/>
      <c r="B69" s="349"/>
      <c r="C69" s="410" t="str">
        <f>'รายการจัดซื้อจัดจ้าง'!B18</f>
        <v/>
      </c>
      <c r="D69" s="95"/>
      <c r="E69" s="130"/>
      <c r="F69" s="411" t="str">
        <f>IF(C69="","",'รายการจัดซื้อจัดจ้าง'!C18)</f>
        <v/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130"/>
      <c r="U69" s="412" t="str">
        <f>IF(C69="","",'รายการจัดซื้อจัดจ้าง'!M18)</f>
        <v/>
      </c>
      <c r="V69" s="95"/>
      <c r="W69" s="413" t="str">
        <f>IF(C69="","",'รายการจัดซื้อจัดจ้าง'!N18)</f>
        <v/>
      </c>
      <c r="X69" s="130"/>
      <c r="Y69" s="414" t="str">
        <f>IF(C69="","",'รายการจัดซื้อจัดจ้าง'!O18)</f>
        <v/>
      </c>
      <c r="Z69" s="95"/>
      <c r="AA69" s="95"/>
      <c r="AB69" s="95"/>
      <c r="AC69" s="414" t="str">
        <f>IF(C69="","",'รายการจัดซื้อจัดจ้าง'!Q18)</f>
        <v/>
      </c>
      <c r="AD69" s="95"/>
      <c r="AE69" s="95"/>
      <c r="AF69" s="130"/>
      <c r="AG69" s="415" t="str">
        <f>IF('รายการจัดซื้อจัดจ้าง'!S18="","",'รายการจัดซื้อจัดจ้าง'!S18)</f>
        <v/>
      </c>
      <c r="AH69" s="95"/>
      <c r="AI69" s="130"/>
      <c r="AJ69" s="326"/>
      <c r="AK69" s="318"/>
    </row>
    <row r="70" ht="17.25" customHeight="1">
      <c r="A70" s="330"/>
      <c r="B70" s="349"/>
      <c r="C70" s="410" t="str">
        <f>'รายการจัดซื้อจัดจ้าง'!B19</f>
        <v/>
      </c>
      <c r="D70" s="95"/>
      <c r="E70" s="130"/>
      <c r="F70" s="411" t="str">
        <f>IF(C70="","",'รายการจัดซื้อจัดจ้าง'!C19)</f>
        <v/>
      </c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130"/>
      <c r="U70" s="412" t="str">
        <f>IF(C70="","",'รายการจัดซื้อจัดจ้าง'!M19)</f>
        <v/>
      </c>
      <c r="V70" s="95"/>
      <c r="W70" s="413" t="str">
        <f>IF(C70="","",'รายการจัดซื้อจัดจ้าง'!N19)</f>
        <v/>
      </c>
      <c r="X70" s="130"/>
      <c r="Y70" s="414" t="str">
        <f>IF(C70="","",'รายการจัดซื้อจัดจ้าง'!O19)</f>
        <v/>
      </c>
      <c r="Z70" s="95"/>
      <c r="AA70" s="95"/>
      <c r="AB70" s="95"/>
      <c r="AC70" s="414" t="str">
        <f>IF(C70="","",'รายการจัดซื้อจัดจ้าง'!Q19)</f>
        <v/>
      </c>
      <c r="AD70" s="95"/>
      <c r="AE70" s="95"/>
      <c r="AF70" s="130"/>
      <c r="AG70" s="415" t="str">
        <f>IF('รายการจัดซื้อจัดจ้าง'!S19="","",'รายการจัดซื้อจัดจ้าง'!S19)</f>
        <v/>
      </c>
      <c r="AH70" s="95"/>
      <c r="AI70" s="130"/>
      <c r="AJ70" s="326"/>
      <c r="AK70" s="318"/>
    </row>
    <row r="71" ht="17.25" customHeight="1">
      <c r="A71" s="330"/>
      <c r="B71" s="349"/>
      <c r="C71" s="410" t="str">
        <f>'รายการจัดซื้อจัดจ้าง'!B20</f>
        <v/>
      </c>
      <c r="D71" s="95"/>
      <c r="E71" s="130"/>
      <c r="F71" s="411" t="str">
        <f>IF(C71="","",'รายการจัดซื้อจัดจ้าง'!C20)</f>
        <v/>
      </c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130"/>
      <c r="U71" s="412" t="str">
        <f>IF(C71="","",'รายการจัดซื้อจัดจ้าง'!M20)</f>
        <v/>
      </c>
      <c r="V71" s="95"/>
      <c r="W71" s="413" t="str">
        <f>IF(C71="","",'รายการจัดซื้อจัดจ้าง'!N20)</f>
        <v/>
      </c>
      <c r="X71" s="130"/>
      <c r="Y71" s="414" t="str">
        <f>IF(C71="","",'รายการจัดซื้อจัดจ้าง'!O20)</f>
        <v/>
      </c>
      <c r="Z71" s="95"/>
      <c r="AA71" s="95"/>
      <c r="AB71" s="95"/>
      <c r="AC71" s="414" t="str">
        <f>IF(C71="","",'รายการจัดซื้อจัดจ้าง'!Q20)</f>
        <v/>
      </c>
      <c r="AD71" s="95"/>
      <c r="AE71" s="95"/>
      <c r="AF71" s="130"/>
      <c r="AG71" s="415" t="str">
        <f>IF('รายการจัดซื้อจัดจ้าง'!S20="","",'รายการจัดซื้อจัดจ้าง'!S20)</f>
        <v/>
      </c>
      <c r="AH71" s="95"/>
      <c r="AI71" s="130"/>
      <c r="AJ71" s="326"/>
      <c r="AK71" s="318"/>
    </row>
    <row r="72" ht="17.25" customHeight="1">
      <c r="A72" s="330"/>
      <c r="B72" s="349"/>
      <c r="C72" s="410" t="str">
        <f>'รายการจัดซื้อจัดจ้าง'!B21</f>
        <v/>
      </c>
      <c r="D72" s="95"/>
      <c r="E72" s="130"/>
      <c r="F72" s="411" t="str">
        <f>IF(C72="","",'รายการจัดซื้อจัดจ้าง'!C21)</f>
        <v/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130"/>
      <c r="U72" s="412" t="str">
        <f>IF(C72="","",'รายการจัดซื้อจัดจ้าง'!M21)</f>
        <v/>
      </c>
      <c r="V72" s="95"/>
      <c r="W72" s="413" t="str">
        <f>IF(C72="","",'รายการจัดซื้อจัดจ้าง'!N21)</f>
        <v/>
      </c>
      <c r="X72" s="130"/>
      <c r="Y72" s="414" t="str">
        <f>IF(C72="","",'รายการจัดซื้อจัดจ้าง'!O21)</f>
        <v/>
      </c>
      <c r="Z72" s="95"/>
      <c r="AA72" s="95"/>
      <c r="AB72" s="95"/>
      <c r="AC72" s="414" t="str">
        <f>IF(C72="","",'รายการจัดซื้อจัดจ้าง'!Q21)</f>
        <v/>
      </c>
      <c r="AD72" s="95"/>
      <c r="AE72" s="95"/>
      <c r="AF72" s="130"/>
      <c r="AG72" s="415" t="str">
        <f>IF('รายการจัดซื้อจัดจ้าง'!S21="","",'รายการจัดซื้อจัดจ้าง'!S21)</f>
        <v/>
      </c>
      <c r="AH72" s="95"/>
      <c r="AI72" s="130"/>
      <c r="AJ72" s="326"/>
      <c r="AK72" s="318"/>
    </row>
    <row r="73" ht="17.25" customHeight="1">
      <c r="A73" s="330"/>
      <c r="B73" s="349"/>
      <c r="C73" s="410" t="str">
        <f>'รายการจัดซื้อจัดจ้าง'!B22</f>
        <v/>
      </c>
      <c r="D73" s="95"/>
      <c r="E73" s="130"/>
      <c r="F73" s="411" t="str">
        <f>IF(C73="","",'รายการจัดซื้อจัดจ้าง'!C22)</f>
        <v/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130"/>
      <c r="U73" s="412" t="str">
        <f>IF(C73="","",'รายการจัดซื้อจัดจ้าง'!M22)</f>
        <v/>
      </c>
      <c r="V73" s="95"/>
      <c r="W73" s="413" t="str">
        <f>IF(C73="","",'รายการจัดซื้อจัดจ้าง'!N22)</f>
        <v/>
      </c>
      <c r="X73" s="130"/>
      <c r="Y73" s="414" t="str">
        <f>IF(C73="","",'รายการจัดซื้อจัดจ้าง'!O22)</f>
        <v/>
      </c>
      <c r="Z73" s="95"/>
      <c r="AA73" s="95"/>
      <c r="AB73" s="95"/>
      <c r="AC73" s="414" t="str">
        <f>IF(C73="","",'รายการจัดซื้อจัดจ้าง'!Q22)</f>
        <v/>
      </c>
      <c r="AD73" s="95"/>
      <c r="AE73" s="95"/>
      <c r="AF73" s="130"/>
      <c r="AG73" s="415" t="str">
        <f>IF('รายการจัดซื้อจัดจ้าง'!S22="","",'รายการจัดซื้อจัดจ้าง'!S22)</f>
        <v/>
      </c>
      <c r="AH73" s="95"/>
      <c r="AI73" s="130"/>
      <c r="AJ73" s="326"/>
      <c r="AK73" s="318"/>
    </row>
    <row r="74" ht="17.25" customHeight="1">
      <c r="A74" s="330"/>
      <c r="B74" s="349"/>
      <c r="C74" s="410" t="str">
        <f>'รายการจัดซื้อจัดจ้าง'!B23</f>
        <v/>
      </c>
      <c r="D74" s="95"/>
      <c r="E74" s="130"/>
      <c r="F74" s="411" t="str">
        <f>IF(C74="","",'รายการจัดซื้อจัดจ้าง'!C23)</f>
        <v/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30"/>
      <c r="U74" s="412" t="str">
        <f>IF(C74="","",'รายการจัดซื้อจัดจ้าง'!M23)</f>
        <v/>
      </c>
      <c r="V74" s="95"/>
      <c r="W74" s="413" t="str">
        <f>IF(C74="","",'รายการจัดซื้อจัดจ้าง'!N23)</f>
        <v/>
      </c>
      <c r="X74" s="130"/>
      <c r="Y74" s="414" t="str">
        <f>IF(C74="","",'รายการจัดซื้อจัดจ้าง'!O23)</f>
        <v/>
      </c>
      <c r="Z74" s="95"/>
      <c r="AA74" s="95"/>
      <c r="AB74" s="95"/>
      <c r="AC74" s="414" t="str">
        <f>IF(C74="","",'รายการจัดซื้อจัดจ้าง'!Q23)</f>
        <v/>
      </c>
      <c r="AD74" s="95"/>
      <c r="AE74" s="95"/>
      <c r="AF74" s="130"/>
      <c r="AG74" s="415" t="str">
        <f>IF('รายการจัดซื้อจัดจ้าง'!S23="","",'รายการจัดซื้อจัดจ้าง'!S23)</f>
        <v/>
      </c>
      <c r="AH74" s="95"/>
      <c r="AI74" s="130"/>
      <c r="AJ74" s="326"/>
      <c r="AK74" s="318"/>
    </row>
    <row r="75" ht="17.25" customHeight="1">
      <c r="A75" s="330"/>
      <c r="B75" s="349"/>
      <c r="C75" s="410" t="str">
        <f>'รายการจัดซื้อจัดจ้าง'!B24</f>
        <v/>
      </c>
      <c r="D75" s="95"/>
      <c r="E75" s="130"/>
      <c r="F75" s="411" t="str">
        <f>IF(C75="","",'รายการจัดซื้อจัดจ้าง'!C24)</f>
        <v/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130"/>
      <c r="U75" s="412" t="str">
        <f>IF(C75="","",'รายการจัดซื้อจัดจ้าง'!M24)</f>
        <v/>
      </c>
      <c r="V75" s="95"/>
      <c r="W75" s="413" t="str">
        <f>IF(C75="","",'รายการจัดซื้อจัดจ้าง'!N24)</f>
        <v/>
      </c>
      <c r="X75" s="130"/>
      <c r="Y75" s="414" t="str">
        <f>IF(C75="","",'รายการจัดซื้อจัดจ้าง'!O24)</f>
        <v/>
      </c>
      <c r="Z75" s="95"/>
      <c r="AA75" s="95"/>
      <c r="AB75" s="95"/>
      <c r="AC75" s="414" t="str">
        <f>IF(C75="","",'รายการจัดซื้อจัดจ้าง'!Q24)</f>
        <v/>
      </c>
      <c r="AD75" s="95"/>
      <c r="AE75" s="95"/>
      <c r="AF75" s="130"/>
      <c r="AG75" s="415" t="str">
        <f>IF('รายการจัดซื้อจัดจ้าง'!S24="","",'รายการจัดซื้อจัดจ้าง'!S24)</f>
        <v/>
      </c>
      <c r="AH75" s="95"/>
      <c r="AI75" s="130"/>
      <c r="AJ75" s="326"/>
      <c r="AK75" s="318"/>
    </row>
    <row r="76" ht="17.25" customHeight="1">
      <c r="A76" s="330"/>
      <c r="B76" s="349"/>
      <c r="C76" s="410" t="str">
        <f>'รายการจัดซื้อจัดจ้าง'!B25</f>
        <v/>
      </c>
      <c r="D76" s="95"/>
      <c r="E76" s="130"/>
      <c r="F76" s="411" t="str">
        <f>IF(C76="","",'รายการจัดซื้อจัดจ้าง'!C25)</f>
        <v/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130"/>
      <c r="U76" s="412" t="str">
        <f>IF(C76="","",'รายการจัดซื้อจัดจ้าง'!M25)</f>
        <v/>
      </c>
      <c r="V76" s="95"/>
      <c r="W76" s="413" t="str">
        <f>IF(C76="","",'รายการจัดซื้อจัดจ้าง'!N25)</f>
        <v/>
      </c>
      <c r="X76" s="130"/>
      <c r="Y76" s="414" t="str">
        <f>IF(C76="","",'รายการจัดซื้อจัดจ้าง'!O25)</f>
        <v/>
      </c>
      <c r="Z76" s="95"/>
      <c r="AA76" s="95"/>
      <c r="AB76" s="95"/>
      <c r="AC76" s="414" t="str">
        <f>IF(C76="","",'รายการจัดซื้อจัดจ้าง'!Q25)</f>
        <v/>
      </c>
      <c r="AD76" s="95"/>
      <c r="AE76" s="95"/>
      <c r="AF76" s="130"/>
      <c r="AG76" s="415" t="str">
        <f>IF('รายการจัดซื้อจัดจ้าง'!S25="","",'รายการจัดซื้อจัดจ้าง'!S25)</f>
        <v/>
      </c>
      <c r="AH76" s="95"/>
      <c r="AI76" s="130"/>
      <c r="AJ76" s="326"/>
      <c r="AK76" s="318"/>
    </row>
    <row r="77" ht="17.25" customHeight="1">
      <c r="A77" s="330"/>
      <c r="B77" s="349"/>
      <c r="C77" s="410" t="str">
        <f>'รายการจัดซื้อจัดจ้าง'!B26</f>
        <v/>
      </c>
      <c r="D77" s="95"/>
      <c r="E77" s="130"/>
      <c r="F77" s="411" t="str">
        <f>IF(C77="","",'รายการจัดซื้อจัดจ้าง'!C26)</f>
        <v/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130"/>
      <c r="U77" s="412" t="str">
        <f>IF(C77="","",'รายการจัดซื้อจัดจ้าง'!M26)</f>
        <v/>
      </c>
      <c r="V77" s="95"/>
      <c r="W77" s="413" t="str">
        <f>IF(C77="","",'รายการจัดซื้อจัดจ้าง'!N26)</f>
        <v/>
      </c>
      <c r="X77" s="130"/>
      <c r="Y77" s="414" t="str">
        <f>IF(C77="","",'รายการจัดซื้อจัดจ้าง'!O26)</f>
        <v/>
      </c>
      <c r="Z77" s="95"/>
      <c r="AA77" s="95"/>
      <c r="AB77" s="95"/>
      <c r="AC77" s="414" t="str">
        <f>IF(C77="","",'รายการจัดซื้อจัดจ้าง'!Q26)</f>
        <v/>
      </c>
      <c r="AD77" s="95"/>
      <c r="AE77" s="95"/>
      <c r="AF77" s="130"/>
      <c r="AG77" s="415" t="str">
        <f>IF('รายการจัดซื้อจัดจ้าง'!S26="","",'รายการจัดซื้อจัดจ้าง'!S26)</f>
        <v/>
      </c>
      <c r="AH77" s="95"/>
      <c r="AI77" s="130"/>
      <c r="AJ77" s="326"/>
      <c r="AK77" s="318"/>
    </row>
    <row r="78" ht="17.25" customHeight="1">
      <c r="A78" s="330"/>
      <c r="B78" s="349"/>
      <c r="C78" s="410" t="str">
        <f>'รายการจัดซื้อจัดจ้าง'!B27</f>
        <v/>
      </c>
      <c r="D78" s="95"/>
      <c r="E78" s="130"/>
      <c r="F78" s="411" t="str">
        <f>IF(C78="","",'รายการจัดซื้อจัดจ้าง'!C27)</f>
        <v/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130"/>
      <c r="U78" s="412" t="str">
        <f>IF(C78="","",'รายการจัดซื้อจัดจ้าง'!M27)</f>
        <v/>
      </c>
      <c r="V78" s="95"/>
      <c r="W78" s="413" t="str">
        <f>IF(C78="","",'รายการจัดซื้อจัดจ้าง'!N27)</f>
        <v/>
      </c>
      <c r="X78" s="130"/>
      <c r="Y78" s="414" t="str">
        <f>IF(C78="","",'รายการจัดซื้อจัดจ้าง'!O27)</f>
        <v/>
      </c>
      <c r="Z78" s="95"/>
      <c r="AA78" s="95"/>
      <c r="AB78" s="95"/>
      <c r="AC78" s="414" t="str">
        <f>IF(C78="","",'รายการจัดซื้อจัดจ้าง'!Q27)</f>
        <v/>
      </c>
      <c r="AD78" s="95"/>
      <c r="AE78" s="95"/>
      <c r="AF78" s="130"/>
      <c r="AG78" s="415" t="str">
        <f>IF('รายการจัดซื้อจัดจ้าง'!S27="","",'รายการจัดซื้อจัดจ้าง'!S27)</f>
        <v/>
      </c>
      <c r="AH78" s="95"/>
      <c r="AI78" s="130"/>
      <c r="AJ78" s="326"/>
      <c r="AK78" s="318"/>
    </row>
    <row r="79" ht="17.25" customHeight="1">
      <c r="A79" s="330"/>
      <c r="B79" s="349"/>
      <c r="C79" s="410" t="str">
        <f>'รายการจัดซื้อจัดจ้าง'!B28</f>
        <v/>
      </c>
      <c r="D79" s="95"/>
      <c r="E79" s="130"/>
      <c r="F79" s="411" t="str">
        <f>IF(C79="","",'รายการจัดซื้อจัดจ้าง'!C28)</f>
        <v/>
      </c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130"/>
      <c r="U79" s="412" t="str">
        <f>IF(C79="","",'รายการจัดซื้อจัดจ้าง'!M28)</f>
        <v/>
      </c>
      <c r="V79" s="95"/>
      <c r="W79" s="413" t="str">
        <f>IF(C79="","",'รายการจัดซื้อจัดจ้าง'!N28)</f>
        <v/>
      </c>
      <c r="X79" s="130"/>
      <c r="Y79" s="414" t="str">
        <f>IF(C79="","",'รายการจัดซื้อจัดจ้าง'!O28)</f>
        <v/>
      </c>
      <c r="Z79" s="95"/>
      <c r="AA79" s="95"/>
      <c r="AB79" s="95"/>
      <c r="AC79" s="414" t="str">
        <f>IF(C79="","",'รายการจัดซื้อจัดจ้าง'!Q28)</f>
        <v/>
      </c>
      <c r="AD79" s="95"/>
      <c r="AE79" s="95"/>
      <c r="AF79" s="130"/>
      <c r="AG79" s="415" t="str">
        <f>IF('รายการจัดซื้อจัดจ้าง'!S28="","",'รายการจัดซื้อจัดจ้าง'!S28)</f>
        <v/>
      </c>
      <c r="AH79" s="95"/>
      <c r="AI79" s="130"/>
      <c r="AJ79" s="326"/>
      <c r="AK79" s="318"/>
    </row>
    <row r="80" ht="17.25" customHeight="1">
      <c r="A80" s="330"/>
      <c r="B80" s="349"/>
      <c r="C80" s="410" t="str">
        <f>'รายการจัดซื้อจัดจ้าง'!B29</f>
        <v/>
      </c>
      <c r="D80" s="95"/>
      <c r="E80" s="130"/>
      <c r="F80" s="411" t="str">
        <f>IF(C80="","",'รายการจัดซื้อจัดจ้าง'!C29)</f>
        <v/>
      </c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130"/>
      <c r="U80" s="412" t="str">
        <f>IF(C80="","",'รายการจัดซื้อจัดจ้าง'!M29)</f>
        <v/>
      </c>
      <c r="V80" s="95"/>
      <c r="W80" s="413" t="str">
        <f>IF(C80="","",'รายการจัดซื้อจัดจ้าง'!N29)</f>
        <v/>
      </c>
      <c r="X80" s="130"/>
      <c r="Y80" s="414" t="str">
        <f>IF(C80="","",'รายการจัดซื้อจัดจ้าง'!O29)</f>
        <v/>
      </c>
      <c r="Z80" s="95"/>
      <c r="AA80" s="95"/>
      <c r="AB80" s="95"/>
      <c r="AC80" s="414" t="str">
        <f>IF(C80="","",'รายการจัดซื้อจัดจ้าง'!Q29)</f>
        <v/>
      </c>
      <c r="AD80" s="95"/>
      <c r="AE80" s="95"/>
      <c r="AF80" s="130"/>
      <c r="AG80" s="415" t="str">
        <f>IF('รายการจัดซื้อจัดจ้าง'!S29="","",'รายการจัดซื้อจัดจ้าง'!S29)</f>
        <v/>
      </c>
      <c r="AH80" s="95"/>
      <c r="AI80" s="130"/>
      <c r="AJ80" s="326"/>
      <c r="AK80" s="318"/>
    </row>
    <row r="81" ht="17.25" customHeight="1">
      <c r="A81" s="330"/>
      <c r="B81" s="349"/>
      <c r="C81" s="410" t="str">
        <f>'รายการจัดซื้อจัดจ้าง'!B30</f>
        <v/>
      </c>
      <c r="D81" s="95"/>
      <c r="E81" s="130"/>
      <c r="F81" s="411" t="str">
        <f>IF(C81="","",'รายการจัดซื้อจัดจ้าง'!C30)</f>
        <v/>
      </c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130"/>
      <c r="U81" s="412" t="str">
        <f>IF(C81="","",'รายการจัดซื้อจัดจ้าง'!M30)</f>
        <v/>
      </c>
      <c r="V81" s="95"/>
      <c r="W81" s="413" t="str">
        <f>IF(C81="","",'รายการจัดซื้อจัดจ้าง'!N30)</f>
        <v/>
      </c>
      <c r="X81" s="130"/>
      <c r="Y81" s="414" t="str">
        <f>IF(C81="","",'รายการจัดซื้อจัดจ้าง'!O30)</f>
        <v/>
      </c>
      <c r="Z81" s="95"/>
      <c r="AA81" s="95"/>
      <c r="AB81" s="95"/>
      <c r="AC81" s="414" t="str">
        <f>IF(C81="","",'รายการจัดซื้อจัดจ้าง'!Q30)</f>
        <v/>
      </c>
      <c r="AD81" s="95"/>
      <c r="AE81" s="95"/>
      <c r="AF81" s="130"/>
      <c r="AG81" s="415" t="str">
        <f>IF('รายการจัดซื้อจัดจ้าง'!S30="","",'รายการจัดซื้อจัดจ้าง'!S30)</f>
        <v/>
      </c>
      <c r="AH81" s="95"/>
      <c r="AI81" s="130"/>
      <c r="AJ81" s="326"/>
      <c r="AK81" s="318"/>
    </row>
    <row r="82" ht="17.25" customHeight="1">
      <c r="A82" s="330"/>
      <c r="B82" s="349"/>
      <c r="C82" s="410" t="str">
        <f>'รายการจัดซื้อจัดจ้าง'!B31</f>
        <v/>
      </c>
      <c r="D82" s="95"/>
      <c r="E82" s="130"/>
      <c r="F82" s="411" t="str">
        <f>IF(C82="","",'รายการจัดซื้อจัดจ้าง'!C31)</f>
        <v/>
      </c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130"/>
      <c r="U82" s="412" t="str">
        <f>IF(C82="","",'รายการจัดซื้อจัดจ้าง'!M31)</f>
        <v/>
      </c>
      <c r="V82" s="95"/>
      <c r="W82" s="413" t="str">
        <f>IF(C82="","",'รายการจัดซื้อจัดจ้าง'!N31)</f>
        <v/>
      </c>
      <c r="X82" s="130"/>
      <c r="Y82" s="414" t="str">
        <f>IF(C82="","",'รายการจัดซื้อจัดจ้าง'!O31)</f>
        <v/>
      </c>
      <c r="Z82" s="95"/>
      <c r="AA82" s="95"/>
      <c r="AB82" s="95"/>
      <c r="AC82" s="414" t="str">
        <f>IF(C82="","",'รายการจัดซื้อจัดจ้าง'!Q31)</f>
        <v/>
      </c>
      <c r="AD82" s="95"/>
      <c r="AE82" s="95"/>
      <c r="AF82" s="130"/>
      <c r="AG82" s="415" t="str">
        <f>IF('รายการจัดซื้อจัดจ้าง'!S31="","",'รายการจัดซื้อจัดจ้าง'!S31)</f>
        <v/>
      </c>
      <c r="AH82" s="95"/>
      <c r="AI82" s="130"/>
      <c r="AJ82" s="326"/>
      <c r="AK82" s="318"/>
    </row>
    <row r="83" ht="17.25" customHeight="1">
      <c r="A83" s="330"/>
      <c r="B83" s="349"/>
      <c r="C83" s="410" t="str">
        <f>'รายการจัดซื้อจัดจ้าง'!B32</f>
        <v/>
      </c>
      <c r="D83" s="95"/>
      <c r="E83" s="130"/>
      <c r="F83" s="411" t="str">
        <f>IF(C83="","",'รายการจัดซื้อจัดจ้าง'!C32)</f>
        <v/>
      </c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130"/>
      <c r="U83" s="412" t="str">
        <f>IF(C83="","",'รายการจัดซื้อจัดจ้าง'!M32)</f>
        <v/>
      </c>
      <c r="V83" s="95"/>
      <c r="W83" s="413" t="str">
        <f>IF(C83="","",'รายการจัดซื้อจัดจ้าง'!N32)</f>
        <v/>
      </c>
      <c r="X83" s="130"/>
      <c r="Y83" s="414" t="str">
        <f>IF(C83="","",'รายการจัดซื้อจัดจ้าง'!O32)</f>
        <v/>
      </c>
      <c r="Z83" s="95"/>
      <c r="AA83" s="95"/>
      <c r="AB83" s="95"/>
      <c r="AC83" s="414" t="str">
        <f>IF(C83="","",'รายการจัดซื้อจัดจ้าง'!Q32)</f>
        <v/>
      </c>
      <c r="AD83" s="95"/>
      <c r="AE83" s="95"/>
      <c r="AF83" s="130"/>
      <c r="AG83" s="415" t="str">
        <f>IF('รายการจัดซื้อจัดจ้าง'!S32="","",'รายการจัดซื้อจัดจ้าง'!S32)</f>
        <v/>
      </c>
      <c r="AH83" s="95"/>
      <c r="AI83" s="130"/>
      <c r="AJ83" s="326"/>
      <c r="AK83" s="318"/>
    </row>
    <row r="84" ht="17.25" customHeight="1">
      <c r="A84" s="330"/>
      <c r="B84" s="349"/>
      <c r="C84" s="410" t="str">
        <f>'รายการจัดซื้อจัดจ้าง'!B33</f>
        <v/>
      </c>
      <c r="D84" s="95"/>
      <c r="E84" s="130"/>
      <c r="F84" s="411" t="str">
        <f>IF(C84="","",'รายการจัดซื้อจัดจ้าง'!C33)</f>
        <v/>
      </c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130"/>
      <c r="U84" s="412" t="str">
        <f>IF(C84="","",'รายการจัดซื้อจัดจ้าง'!M33)</f>
        <v/>
      </c>
      <c r="V84" s="95"/>
      <c r="W84" s="413" t="str">
        <f>IF(C84="","",'รายการจัดซื้อจัดจ้าง'!N33)</f>
        <v/>
      </c>
      <c r="X84" s="130"/>
      <c r="Y84" s="414" t="str">
        <f>IF(C84="","",'รายการจัดซื้อจัดจ้าง'!O33)</f>
        <v/>
      </c>
      <c r="Z84" s="95"/>
      <c r="AA84" s="95"/>
      <c r="AB84" s="95"/>
      <c r="AC84" s="414" t="str">
        <f>IF(C84="","",'รายการจัดซื้อจัดจ้าง'!Q33)</f>
        <v/>
      </c>
      <c r="AD84" s="95"/>
      <c r="AE84" s="95"/>
      <c r="AF84" s="130"/>
      <c r="AG84" s="415" t="str">
        <f>IF('รายการจัดซื้อจัดจ้าง'!S33="","",'รายการจัดซื้อจัดจ้าง'!S33)</f>
        <v/>
      </c>
      <c r="AH84" s="95"/>
      <c r="AI84" s="130"/>
      <c r="AJ84" s="326"/>
      <c r="AK84" s="318"/>
    </row>
    <row r="85" ht="17.25" customHeight="1">
      <c r="A85" s="330"/>
      <c r="B85" s="349"/>
      <c r="C85" s="410" t="str">
        <f>'รายการจัดซื้อจัดจ้าง'!B34</f>
        <v/>
      </c>
      <c r="D85" s="95"/>
      <c r="E85" s="130"/>
      <c r="F85" s="411" t="str">
        <f>IF(C85="","",'รายการจัดซื้อจัดจ้าง'!C34)</f>
        <v/>
      </c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130"/>
      <c r="U85" s="412" t="str">
        <f>IF(C85="","",'รายการจัดซื้อจัดจ้าง'!M34)</f>
        <v/>
      </c>
      <c r="V85" s="95"/>
      <c r="W85" s="413" t="str">
        <f>IF(C85="","",'รายการจัดซื้อจัดจ้าง'!N34)</f>
        <v/>
      </c>
      <c r="X85" s="130"/>
      <c r="Y85" s="414" t="str">
        <f>IF(C85="","",'รายการจัดซื้อจัดจ้าง'!O34)</f>
        <v/>
      </c>
      <c r="Z85" s="95"/>
      <c r="AA85" s="95"/>
      <c r="AB85" s="95"/>
      <c r="AC85" s="414" t="str">
        <f>IF(C85="","",'รายการจัดซื้อจัดจ้าง'!Q34)</f>
        <v/>
      </c>
      <c r="AD85" s="95"/>
      <c r="AE85" s="95"/>
      <c r="AF85" s="130"/>
      <c r="AG85" s="415" t="str">
        <f>IF('รายการจัดซื้อจัดจ้าง'!S34="","",'รายการจัดซื้อจัดจ้าง'!S34)</f>
        <v/>
      </c>
      <c r="AH85" s="95"/>
      <c r="AI85" s="130"/>
      <c r="AJ85" s="326"/>
      <c r="AK85" s="318"/>
    </row>
    <row r="86" ht="17.25" customHeight="1">
      <c r="A86" s="330"/>
      <c r="B86" s="349"/>
      <c r="C86" s="410" t="str">
        <f>'รายการจัดซื้อจัดจ้าง'!B35</f>
        <v/>
      </c>
      <c r="D86" s="95"/>
      <c r="E86" s="130"/>
      <c r="F86" s="411" t="str">
        <f>IF(C86="","",'รายการจัดซื้อจัดจ้าง'!C35)</f>
        <v/>
      </c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130"/>
      <c r="U86" s="412" t="str">
        <f>IF(C86="","",'รายการจัดซื้อจัดจ้าง'!M35)</f>
        <v/>
      </c>
      <c r="V86" s="95"/>
      <c r="W86" s="413" t="str">
        <f>IF(C86="","",'รายการจัดซื้อจัดจ้าง'!N35)</f>
        <v/>
      </c>
      <c r="X86" s="130"/>
      <c r="Y86" s="414" t="str">
        <f>IF(C86="","",'รายการจัดซื้อจัดจ้าง'!O35)</f>
        <v/>
      </c>
      <c r="Z86" s="95"/>
      <c r="AA86" s="95"/>
      <c r="AB86" s="95"/>
      <c r="AC86" s="414" t="str">
        <f>IF(C86="","",'รายการจัดซื้อจัดจ้าง'!Q35)</f>
        <v/>
      </c>
      <c r="AD86" s="95"/>
      <c r="AE86" s="95"/>
      <c r="AF86" s="130"/>
      <c r="AG86" s="415" t="str">
        <f>IF('รายการจัดซื้อจัดจ้าง'!S35="","",'รายการจัดซื้อจัดจ้าง'!S35)</f>
        <v/>
      </c>
      <c r="AH86" s="95"/>
      <c r="AI86" s="130"/>
      <c r="AJ86" s="326"/>
      <c r="AK86" s="318"/>
    </row>
    <row r="87" ht="17.25" customHeight="1">
      <c r="A87" s="330"/>
      <c r="B87" s="349"/>
      <c r="C87" s="410" t="str">
        <f>'รายการจัดซื้อจัดจ้าง'!B36</f>
        <v/>
      </c>
      <c r="D87" s="95"/>
      <c r="E87" s="130"/>
      <c r="F87" s="411" t="str">
        <f>IF(C87="","",'รายการจัดซื้อจัดจ้าง'!C36)</f>
        <v/>
      </c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130"/>
      <c r="U87" s="412" t="str">
        <f>IF(C87="","",'รายการจัดซื้อจัดจ้าง'!M36)</f>
        <v/>
      </c>
      <c r="V87" s="95"/>
      <c r="W87" s="413" t="str">
        <f>IF(C87="","",'รายการจัดซื้อจัดจ้าง'!N36)</f>
        <v/>
      </c>
      <c r="X87" s="130"/>
      <c r="Y87" s="414" t="str">
        <f>IF(C87="","",'รายการจัดซื้อจัดจ้าง'!O36)</f>
        <v/>
      </c>
      <c r="Z87" s="95"/>
      <c r="AA87" s="95"/>
      <c r="AB87" s="95"/>
      <c r="AC87" s="414" t="str">
        <f>IF(C87="","",'รายการจัดซื้อจัดจ้าง'!Q36)</f>
        <v/>
      </c>
      <c r="AD87" s="95"/>
      <c r="AE87" s="95"/>
      <c r="AF87" s="130"/>
      <c r="AG87" s="415" t="str">
        <f>IF('รายการจัดซื้อจัดจ้าง'!S36="","",'รายการจัดซื้อจัดจ้าง'!S36)</f>
        <v/>
      </c>
      <c r="AH87" s="95"/>
      <c r="AI87" s="130"/>
      <c r="AJ87" s="326"/>
      <c r="AK87" s="318"/>
    </row>
    <row r="88" ht="17.25" customHeight="1">
      <c r="A88" s="330"/>
      <c r="B88" s="349"/>
      <c r="C88" s="410" t="str">
        <f>'รายการจัดซื้อจัดจ้าง'!B37</f>
        <v/>
      </c>
      <c r="D88" s="95"/>
      <c r="E88" s="130"/>
      <c r="F88" s="411" t="str">
        <f>IF(C88="","",'รายการจัดซื้อจัดจ้าง'!C37)</f>
        <v/>
      </c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130"/>
      <c r="U88" s="412" t="str">
        <f>IF(C88="","",'รายการจัดซื้อจัดจ้าง'!M37)</f>
        <v/>
      </c>
      <c r="V88" s="95"/>
      <c r="W88" s="413" t="str">
        <f>IF(C88="","",'รายการจัดซื้อจัดจ้าง'!N37)</f>
        <v/>
      </c>
      <c r="X88" s="130"/>
      <c r="Y88" s="414" t="str">
        <f>IF(C88="","",'รายการจัดซื้อจัดจ้าง'!O37)</f>
        <v/>
      </c>
      <c r="Z88" s="95"/>
      <c r="AA88" s="95"/>
      <c r="AB88" s="95"/>
      <c r="AC88" s="414" t="str">
        <f>IF(C88="","",'รายการจัดซื้อจัดจ้าง'!Q37)</f>
        <v/>
      </c>
      <c r="AD88" s="95"/>
      <c r="AE88" s="95"/>
      <c r="AF88" s="130"/>
      <c r="AG88" s="415" t="str">
        <f>IF('รายการจัดซื้อจัดจ้าง'!S37="","",'รายการจัดซื้อจัดจ้าง'!S37)</f>
        <v/>
      </c>
      <c r="AH88" s="95"/>
      <c r="AI88" s="130"/>
      <c r="AJ88" s="326"/>
      <c r="AK88" s="318"/>
    </row>
    <row r="89" ht="17.25" customHeight="1">
      <c r="A89" s="330"/>
      <c r="B89" s="349"/>
      <c r="C89" s="410" t="str">
        <f>'รายการจัดซื้อจัดจ้าง'!B38</f>
        <v/>
      </c>
      <c r="D89" s="95"/>
      <c r="E89" s="130"/>
      <c r="F89" s="411" t="str">
        <f>IF(C89="","",'รายการจัดซื้อจัดจ้าง'!C38)</f>
        <v/>
      </c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130"/>
      <c r="U89" s="412" t="str">
        <f>IF(C89="","",'รายการจัดซื้อจัดจ้าง'!M38)</f>
        <v/>
      </c>
      <c r="V89" s="95"/>
      <c r="W89" s="413" t="str">
        <f>IF(C89="","",'รายการจัดซื้อจัดจ้าง'!N38)</f>
        <v/>
      </c>
      <c r="X89" s="130"/>
      <c r="Y89" s="414" t="str">
        <f>IF(C89="","",'รายการจัดซื้อจัดจ้าง'!O38)</f>
        <v/>
      </c>
      <c r="Z89" s="95"/>
      <c r="AA89" s="95"/>
      <c r="AB89" s="95"/>
      <c r="AC89" s="414" t="str">
        <f>IF(C89="","",'รายการจัดซื้อจัดจ้าง'!Q38)</f>
        <v/>
      </c>
      <c r="AD89" s="95"/>
      <c r="AE89" s="95"/>
      <c r="AF89" s="130"/>
      <c r="AG89" s="415" t="str">
        <f>IF('รายการจัดซื้อจัดจ้าง'!S38="","",'รายการจัดซื้อจัดจ้าง'!S38)</f>
        <v/>
      </c>
      <c r="AH89" s="95"/>
      <c r="AI89" s="130"/>
      <c r="AJ89" s="326"/>
      <c r="AK89" s="318"/>
    </row>
    <row r="90" ht="17.25" customHeight="1">
      <c r="A90" s="330"/>
      <c r="B90" s="349"/>
      <c r="C90" s="410" t="str">
        <f>'รายการจัดซื้อจัดจ้าง'!B39</f>
        <v/>
      </c>
      <c r="D90" s="95"/>
      <c r="E90" s="130"/>
      <c r="F90" s="411" t="str">
        <f>IF(C90="","",'รายการจัดซื้อจัดจ้าง'!C39)</f>
        <v/>
      </c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130"/>
      <c r="U90" s="412" t="str">
        <f>IF(C90="","",'รายการจัดซื้อจัดจ้าง'!M39)</f>
        <v/>
      </c>
      <c r="V90" s="95"/>
      <c r="W90" s="413" t="str">
        <f>IF(C90="","",'รายการจัดซื้อจัดจ้าง'!N39)</f>
        <v/>
      </c>
      <c r="X90" s="130"/>
      <c r="Y90" s="414" t="str">
        <f>IF(C90="","",'รายการจัดซื้อจัดจ้าง'!O39)</f>
        <v/>
      </c>
      <c r="Z90" s="95"/>
      <c r="AA90" s="95"/>
      <c r="AB90" s="95"/>
      <c r="AC90" s="414" t="str">
        <f>IF(C90="","",'รายการจัดซื้อจัดจ้าง'!Q39)</f>
        <v/>
      </c>
      <c r="AD90" s="95"/>
      <c r="AE90" s="95"/>
      <c r="AF90" s="130"/>
      <c r="AG90" s="415" t="str">
        <f>IF('รายการจัดซื้อจัดจ้าง'!S39="","",'รายการจัดซื้อจัดจ้าง'!S39)</f>
        <v/>
      </c>
      <c r="AH90" s="95"/>
      <c r="AI90" s="130"/>
      <c r="AJ90" s="326"/>
      <c r="AK90" s="318"/>
    </row>
    <row r="91" ht="17.25" customHeight="1">
      <c r="A91" s="330"/>
      <c r="B91" s="349"/>
      <c r="C91" s="410" t="str">
        <f>'รายการจัดซื้อจัดจ้าง'!B40</f>
        <v/>
      </c>
      <c r="D91" s="95"/>
      <c r="E91" s="130"/>
      <c r="F91" s="411" t="str">
        <f>IF(C91="","",'รายการจัดซื้อจัดจ้าง'!C40)</f>
        <v/>
      </c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130"/>
      <c r="U91" s="412" t="str">
        <f>IF(C91="","",'รายการจัดซื้อจัดจ้าง'!M40)</f>
        <v/>
      </c>
      <c r="V91" s="95"/>
      <c r="W91" s="413" t="str">
        <f>IF(C91="","",'รายการจัดซื้อจัดจ้าง'!N40)</f>
        <v/>
      </c>
      <c r="X91" s="130"/>
      <c r="Y91" s="414" t="str">
        <f>IF(C91="","",'รายการจัดซื้อจัดจ้าง'!O40)</f>
        <v/>
      </c>
      <c r="Z91" s="95"/>
      <c r="AA91" s="95"/>
      <c r="AB91" s="95"/>
      <c r="AC91" s="414" t="str">
        <f>IF(C91="","",'รายการจัดซื้อจัดจ้าง'!Q40)</f>
        <v/>
      </c>
      <c r="AD91" s="95"/>
      <c r="AE91" s="95"/>
      <c r="AF91" s="130"/>
      <c r="AG91" s="415" t="str">
        <f>IF('รายการจัดซื้อจัดจ้าง'!S40="","",'รายการจัดซื้อจัดจ้าง'!S40)</f>
        <v/>
      </c>
      <c r="AH91" s="95"/>
      <c r="AI91" s="130"/>
      <c r="AJ91" s="326"/>
      <c r="AK91" s="318"/>
    </row>
    <row r="92" ht="17.25" customHeight="1">
      <c r="A92" s="330"/>
      <c r="B92" s="349"/>
      <c r="C92" s="410" t="str">
        <f>'รายการจัดซื้อจัดจ้าง'!B41</f>
        <v/>
      </c>
      <c r="D92" s="95"/>
      <c r="E92" s="130"/>
      <c r="F92" s="411" t="str">
        <f>IF(C92="","",'รายการจัดซื้อจัดจ้าง'!C41)</f>
        <v/>
      </c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130"/>
      <c r="U92" s="412" t="str">
        <f>IF(C92="","",'รายการจัดซื้อจัดจ้าง'!M41)</f>
        <v/>
      </c>
      <c r="V92" s="95"/>
      <c r="W92" s="413" t="str">
        <f>IF(C92="","",'รายการจัดซื้อจัดจ้าง'!N41)</f>
        <v/>
      </c>
      <c r="X92" s="130"/>
      <c r="Y92" s="414" t="str">
        <f>IF(C92="","",'รายการจัดซื้อจัดจ้าง'!O41)</f>
        <v/>
      </c>
      <c r="Z92" s="95"/>
      <c r="AA92" s="95"/>
      <c r="AB92" s="95"/>
      <c r="AC92" s="414" t="str">
        <f>IF(C92="","",'รายการจัดซื้อจัดจ้าง'!Q41)</f>
        <v/>
      </c>
      <c r="AD92" s="95"/>
      <c r="AE92" s="95"/>
      <c r="AF92" s="130"/>
      <c r="AG92" s="415" t="str">
        <f>IF('รายการจัดซื้อจัดจ้าง'!S41="","",'รายการจัดซื้อจัดจ้าง'!S41)</f>
        <v/>
      </c>
      <c r="AH92" s="95"/>
      <c r="AI92" s="130"/>
      <c r="AJ92" s="326"/>
      <c r="AK92" s="318"/>
    </row>
    <row r="93" ht="17.25" customHeight="1">
      <c r="A93" s="330"/>
      <c r="B93" s="349"/>
      <c r="C93" s="410" t="str">
        <f>'รายการจัดซื้อจัดจ้าง'!B42</f>
        <v/>
      </c>
      <c r="D93" s="95"/>
      <c r="E93" s="130"/>
      <c r="F93" s="411" t="str">
        <f>IF(C93="","",'รายการจัดซื้อจัดจ้าง'!C42)</f>
        <v/>
      </c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130"/>
      <c r="U93" s="412" t="str">
        <f>IF(C93="","",'รายการจัดซื้อจัดจ้าง'!M42)</f>
        <v/>
      </c>
      <c r="V93" s="95"/>
      <c r="W93" s="413" t="str">
        <f>IF(C93="","",'รายการจัดซื้อจัดจ้าง'!N42)</f>
        <v/>
      </c>
      <c r="X93" s="130"/>
      <c r="Y93" s="414" t="str">
        <f>IF(C93="","",'รายการจัดซื้อจัดจ้าง'!O42)</f>
        <v/>
      </c>
      <c r="Z93" s="95"/>
      <c r="AA93" s="95"/>
      <c r="AB93" s="95"/>
      <c r="AC93" s="414" t="str">
        <f>IF(C93="","",'รายการจัดซื้อจัดจ้าง'!Q42)</f>
        <v/>
      </c>
      <c r="AD93" s="95"/>
      <c r="AE93" s="95"/>
      <c r="AF93" s="130"/>
      <c r="AG93" s="415" t="str">
        <f>IF('รายการจัดซื้อจัดจ้าง'!S42="","",'รายการจัดซื้อจัดจ้าง'!S42)</f>
        <v/>
      </c>
      <c r="AH93" s="95"/>
      <c r="AI93" s="130"/>
      <c r="AJ93" s="326"/>
      <c r="AK93" s="318"/>
    </row>
    <row r="94" ht="17.25" customHeight="1">
      <c r="A94" s="330"/>
      <c r="B94" s="349"/>
      <c r="C94" s="410" t="str">
        <f>'รายการจัดซื้อจัดจ้าง'!B43</f>
        <v/>
      </c>
      <c r="D94" s="95"/>
      <c r="E94" s="130"/>
      <c r="F94" s="411" t="str">
        <f>IF(C94="","",'รายการจัดซื้อจัดจ้าง'!C43)</f>
        <v/>
      </c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130"/>
      <c r="U94" s="412" t="str">
        <f>IF(C94="","",'รายการจัดซื้อจัดจ้าง'!M43)</f>
        <v/>
      </c>
      <c r="V94" s="95"/>
      <c r="W94" s="413" t="str">
        <f>IF(C94="","",'รายการจัดซื้อจัดจ้าง'!N43)</f>
        <v/>
      </c>
      <c r="X94" s="130"/>
      <c r="Y94" s="414" t="str">
        <f>IF(C94="","",'รายการจัดซื้อจัดจ้าง'!O43)</f>
        <v/>
      </c>
      <c r="Z94" s="95"/>
      <c r="AA94" s="95"/>
      <c r="AB94" s="95"/>
      <c r="AC94" s="414" t="str">
        <f>IF(C94="","",'รายการจัดซื้อจัดจ้าง'!Q43)</f>
        <v/>
      </c>
      <c r="AD94" s="95"/>
      <c r="AE94" s="95"/>
      <c r="AF94" s="130"/>
      <c r="AG94" s="415" t="str">
        <f>IF('รายการจัดซื้อจัดจ้าง'!S43="","",'รายการจัดซื้อจัดจ้าง'!S43)</f>
        <v/>
      </c>
      <c r="AH94" s="95"/>
      <c r="AI94" s="130"/>
      <c r="AJ94" s="326"/>
      <c r="AK94" s="318"/>
    </row>
    <row r="95" ht="17.25" customHeight="1">
      <c r="A95" s="330"/>
      <c r="B95" s="349"/>
      <c r="C95" s="410" t="str">
        <f>'รายการจัดซื้อจัดจ้าง'!B44</f>
        <v/>
      </c>
      <c r="D95" s="95"/>
      <c r="E95" s="130"/>
      <c r="F95" s="411" t="str">
        <f>IF(C95="","",'รายการจัดซื้อจัดจ้าง'!C44)</f>
        <v/>
      </c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130"/>
      <c r="U95" s="412" t="str">
        <f>IF(C95="","",'รายการจัดซื้อจัดจ้าง'!M44)</f>
        <v/>
      </c>
      <c r="V95" s="95"/>
      <c r="W95" s="413" t="str">
        <f>IF(C95="","",'รายการจัดซื้อจัดจ้าง'!N44)</f>
        <v/>
      </c>
      <c r="X95" s="130"/>
      <c r="Y95" s="414" t="str">
        <f>IF(C95="","",'รายการจัดซื้อจัดจ้าง'!O44)</f>
        <v/>
      </c>
      <c r="Z95" s="95"/>
      <c r="AA95" s="95"/>
      <c r="AB95" s="95"/>
      <c r="AC95" s="414" t="str">
        <f>IF(C95="","",'รายการจัดซื้อจัดจ้าง'!Q44)</f>
        <v/>
      </c>
      <c r="AD95" s="95"/>
      <c r="AE95" s="95"/>
      <c r="AF95" s="130"/>
      <c r="AG95" s="415" t="str">
        <f>IF('รายการจัดซื้อจัดจ้าง'!S44="","",'รายการจัดซื้อจัดจ้าง'!S44)</f>
        <v/>
      </c>
      <c r="AH95" s="95"/>
      <c r="AI95" s="130"/>
      <c r="AJ95" s="326"/>
      <c r="AK95" s="318"/>
    </row>
    <row r="96" ht="21.0" customHeight="1">
      <c r="A96" s="330"/>
      <c r="B96" s="349"/>
      <c r="C96" s="416" t="str">
        <f>IF(AC96="","","(--"&amp;BAHTTEXT(AC96)&amp;"--)")</f>
        <v>(--หนึ่งหมื่นสี่ร้อยห้าสิบห้าบาทถ้วน--)</v>
      </c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84"/>
      <c r="U96" s="417" t="s">
        <v>150</v>
      </c>
      <c r="V96" s="235"/>
      <c r="W96" s="235"/>
      <c r="X96" s="235"/>
      <c r="Y96" s="235"/>
      <c r="Z96" s="235"/>
      <c r="AA96" s="235"/>
      <c r="AB96" s="84"/>
      <c r="AC96" s="418">
        <f>SUM(AC61:AF95)</f>
        <v>10455</v>
      </c>
      <c r="AD96" s="235"/>
      <c r="AE96" s="235"/>
      <c r="AF96" s="84"/>
      <c r="AG96" s="416" t="s">
        <v>39</v>
      </c>
      <c r="AH96" s="235"/>
      <c r="AI96" s="84"/>
      <c r="AJ96" s="326"/>
      <c r="AK96" s="318"/>
    </row>
    <row r="97" ht="12.0" customHeight="1">
      <c r="A97" s="330"/>
      <c r="B97" s="34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26"/>
      <c r="AK97" s="318"/>
    </row>
    <row r="98" ht="21.0" customHeight="1">
      <c r="A98" s="330"/>
      <c r="B98" s="34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2" t="s">
        <v>249</v>
      </c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26"/>
      <c r="AK98" s="318"/>
    </row>
    <row r="99" ht="24.0" customHeight="1">
      <c r="A99" s="330"/>
      <c r="B99" s="34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 t="str">
        <f>T50</f>
        <v>(                                             )</v>
      </c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26"/>
      <c r="AK99" s="318"/>
    </row>
    <row r="100" ht="15.75" customHeight="1">
      <c r="A100" s="320"/>
      <c r="B100" s="323"/>
      <c r="C100" s="324"/>
      <c r="D100" s="342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42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6"/>
      <c r="AK100" s="318"/>
    </row>
    <row r="101" ht="15.75" customHeight="1">
      <c r="A101" s="320"/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18"/>
      <c r="AK101" s="318"/>
    </row>
    <row r="102" ht="15.75" customHeight="1">
      <c r="A102" s="320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18"/>
      <c r="AK102" s="318"/>
    </row>
    <row r="103" ht="15.75" customHeight="1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6"/>
      <c r="AK103" s="318"/>
    </row>
    <row r="104" ht="15.75" customHeight="1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6"/>
      <c r="AK104" s="326"/>
    </row>
    <row r="105" ht="15.75" customHeight="1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6"/>
      <c r="AK105" s="326"/>
    </row>
    <row r="106" ht="15.75" customHeight="1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6"/>
      <c r="AK106" s="326"/>
    </row>
    <row r="107" ht="15.75" customHeight="1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6"/>
      <c r="AK107" s="326"/>
    </row>
    <row r="108" ht="15.75" customHeight="1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6"/>
      <c r="AK108" s="326"/>
    </row>
    <row r="109" ht="15.75" customHeight="1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6"/>
      <c r="AK109" s="326"/>
    </row>
    <row r="110" ht="15.75" customHeight="1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6"/>
      <c r="AK110" s="326"/>
    </row>
    <row r="111" ht="15.75" customHeight="1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6"/>
      <c r="AK111" s="326"/>
    </row>
    <row r="112" ht="15.75" customHeight="1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6"/>
      <c r="AK112" s="326"/>
    </row>
    <row r="113" ht="15.75" customHeight="1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6"/>
      <c r="AK113" s="326"/>
    </row>
    <row r="114" ht="15.75" customHeight="1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6"/>
      <c r="AK114" s="326"/>
    </row>
    <row r="115" ht="15.75" customHeight="1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6"/>
      <c r="AK115" s="326"/>
    </row>
    <row r="116" ht="15.75" customHeight="1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6"/>
      <c r="AK116" s="326"/>
    </row>
    <row r="117" ht="15.75" customHeight="1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6"/>
      <c r="AK117" s="326"/>
    </row>
    <row r="118" ht="15.75" customHeight="1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6"/>
      <c r="AK118" s="326"/>
    </row>
    <row r="119" ht="15.75" customHeight="1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6"/>
      <c r="AK119" s="326"/>
    </row>
    <row r="120" ht="15.75" customHeight="1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6"/>
      <c r="AK120" s="326"/>
    </row>
    <row r="121" ht="15.75" customHeight="1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6"/>
      <c r="AK121" s="326"/>
    </row>
    <row r="122" ht="15.75" customHeight="1">
      <c r="A122" s="323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6"/>
      <c r="AK122" s="326"/>
    </row>
    <row r="123" ht="15.75" customHeight="1">
      <c r="A123" s="323"/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6"/>
      <c r="AK123" s="326"/>
    </row>
    <row r="124" ht="15.75" customHeight="1">
      <c r="A124" s="323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6"/>
      <c r="AK124" s="326"/>
    </row>
    <row r="125" ht="15.75" customHeight="1">
      <c r="A125" s="323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6"/>
      <c r="AK125" s="326"/>
    </row>
    <row r="126" ht="15.75" customHeight="1">
      <c r="A126" s="323"/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6"/>
      <c r="AK126" s="326"/>
    </row>
    <row r="127" ht="15.75" customHeight="1">
      <c r="A127" s="323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6"/>
      <c r="AK127" s="326"/>
    </row>
    <row r="128" ht="15.75" customHeight="1">
      <c r="A128" s="323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6"/>
      <c r="AK128" s="326"/>
    </row>
    <row r="129" ht="15.75" customHeight="1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6"/>
      <c r="AK129" s="326"/>
    </row>
    <row r="130" ht="15.75" customHeight="1">
      <c r="A130" s="323"/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6"/>
      <c r="AK130" s="326"/>
    </row>
    <row r="131" ht="15.75" customHeight="1">
      <c r="A131" s="323"/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6"/>
      <c r="AK131" s="326"/>
    </row>
    <row r="132" ht="15.75" customHeight="1">
      <c r="A132" s="323"/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6"/>
      <c r="AK132" s="326"/>
    </row>
    <row r="133" ht="15.75" customHeight="1">
      <c r="A133" s="323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6"/>
      <c r="AK133" s="326"/>
    </row>
    <row r="134" ht="15.75" customHeight="1">
      <c r="A134" s="323"/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6"/>
      <c r="AK134" s="326"/>
    </row>
    <row r="135" ht="15.75" customHeight="1">
      <c r="A135" s="323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6"/>
      <c r="AK135" s="326"/>
    </row>
    <row r="136" ht="15.75" customHeight="1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6"/>
      <c r="AK136" s="326"/>
    </row>
    <row r="137" ht="15.75" customHeight="1">
      <c r="A137" s="323"/>
      <c r="B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6"/>
      <c r="AK137" s="326"/>
    </row>
    <row r="138" ht="15.75" customHeight="1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6"/>
      <c r="AK138" s="326"/>
    </row>
    <row r="139" ht="15.75" customHeight="1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6"/>
      <c r="AK139" s="326"/>
    </row>
    <row r="140" ht="15.75" customHeight="1">
      <c r="A140" s="323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6"/>
      <c r="AK140" s="326"/>
    </row>
    <row r="141" ht="15.75" customHeight="1">
      <c r="A141" s="323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6"/>
      <c r="AK141" s="326"/>
    </row>
    <row r="142" ht="15.75" customHeight="1">
      <c r="A142" s="323"/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6"/>
      <c r="AK142" s="326"/>
    </row>
    <row r="143" ht="15.75" customHeight="1">
      <c r="A143" s="323"/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6"/>
      <c r="AK143" s="326"/>
    </row>
    <row r="144" ht="15.75" customHeight="1">
      <c r="A144" s="323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6"/>
      <c r="AK144" s="326"/>
    </row>
    <row r="145" ht="15.75" customHeight="1">
      <c r="A145" s="323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6"/>
      <c r="AK145" s="326"/>
    </row>
    <row r="146" ht="15.75" customHeight="1">
      <c r="A146" s="323"/>
      <c r="B146" s="323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6"/>
      <c r="AK146" s="326"/>
    </row>
    <row r="147" ht="15.75" customHeight="1">
      <c r="A147" s="323"/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6"/>
      <c r="AK147" s="326"/>
    </row>
    <row r="148" ht="15.75" customHeight="1">
      <c r="A148" s="323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6"/>
      <c r="AK148" s="326"/>
    </row>
    <row r="149" ht="15.75" customHeight="1">
      <c r="A149" s="323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6"/>
      <c r="AK149" s="326"/>
    </row>
    <row r="150" ht="15.75" customHeight="1">
      <c r="A150" s="323"/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6"/>
      <c r="AK150" s="326"/>
    </row>
    <row r="151" ht="15.75" customHeight="1">
      <c r="A151" s="323"/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6"/>
      <c r="AK151" s="326"/>
    </row>
    <row r="152" ht="15.75" customHeight="1">
      <c r="A152" s="323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6"/>
      <c r="AK152" s="326"/>
    </row>
    <row r="153" ht="15.75" customHeight="1">
      <c r="A153" s="323"/>
      <c r="B153" s="323"/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6"/>
      <c r="AK153" s="326"/>
    </row>
    <row r="154" ht="15.75" customHeight="1">
      <c r="A154" s="323"/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6"/>
      <c r="AK154" s="326"/>
    </row>
    <row r="155" ht="15.75" customHeight="1">
      <c r="A155" s="323"/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6"/>
      <c r="AK155" s="326"/>
    </row>
    <row r="156" ht="15.75" customHeight="1">
      <c r="A156" s="323"/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6"/>
      <c r="AK156" s="326"/>
    </row>
    <row r="157" ht="15.75" customHeight="1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6"/>
      <c r="AK157" s="326"/>
    </row>
    <row r="158" ht="15.75" customHeight="1">
      <c r="A158" s="323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6"/>
      <c r="AK158" s="326"/>
    </row>
    <row r="159" ht="15.75" customHeight="1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6"/>
      <c r="AK159" s="326"/>
    </row>
    <row r="160" ht="15.75" customHeight="1">
      <c r="A160" s="323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6"/>
      <c r="AK160" s="326"/>
    </row>
    <row r="161" ht="15.75" customHeight="1">
      <c r="A161" s="323"/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6"/>
      <c r="AK161" s="326"/>
    </row>
    <row r="162" ht="15.75" customHeight="1">
      <c r="A162" s="323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6"/>
      <c r="AK162" s="326"/>
    </row>
    <row r="163" ht="15.75" customHeight="1">
      <c r="A163" s="323"/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6"/>
      <c r="AK163" s="326"/>
    </row>
    <row r="164" ht="15.75" customHeight="1">
      <c r="A164" s="323"/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23"/>
      <c r="AD164" s="323"/>
      <c r="AE164" s="323"/>
      <c r="AF164" s="323"/>
      <c r="AG164" s="323"/>
      <c r="AH164" s="323"/>
      <c r="AI164" s="323"/>
      <c r="AJ164" s="326"/>
      <c r="AK164" s="326"/>
    </row>
    <row r="165" ht="15.75" customHeight="1">
      <c r="A165" s="323"/>
      <c r="B165" s="323"/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23"/>
      <c r="AD165" s="323"/>
      <c r="AE165" s="323"/>
      <c r="AF165" s="323"/>
      <c r="AG165" s="323"/>
      <c r="AH165" s="323"/>
      <c r="AI165" s="323"/>
      <c r="AJ165" s="326"/>
      <c r="AK165" s="326"/>
    </row>
    <row r="166" ht="15.75" customHeight="1">
      <c r="A166" s="323"/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6"/>
      <c r="AK166" s="326"/>
    </row>
    <row r="167" ht="15.75" customHeight="1">
      <c r="A167" s="323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6"/>
      <c r="AK167" s="326"/>
    </row>
    <row r="168" ht="15.75" customHeight="1">
      <c r="A168" s="323"/>
      <c r="B168" s="323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6"/>
      <c r="AK168" s="326"/>
    </row>
    <row r="169" ht="15.75" customHeight="1">
      <c r="A169" s="323"/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6"/>
      <c r="AK169" s="326"/>
    </row>
    <row r="170" ht="15.75" customHeight="1">
      <c r="A170" s="323"/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6"/>
      <c r="AK170" s="326"/>
    </row>
    <row r="171" ht="15.75" customHeight="1">
      <c r="A171" s="323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23"/>
      <c r="AD171" s="323"/>
      <c r="AE171" s="323"/>
      <c r="AF171" s="323"/>
      <c r="AG171" s="323"/>
      <c r="AH171" s="323"/>
      <c r="AI171" s="323"/>
      <c r="AJ171" s="326"/>
      <c r="AK171" s="326"/>
    </row>
    <row r="172" ht="15.75" customHeight="1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326"/>
      <c r="AK172" s="326"/>
    </row>
    <row r="173" ht="15.75" customHeight="1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23"/>
      <c r="AC173" s="323"/>
      <c r="AD173" s="323"/>
      <c r="AE173" s="323"/>
      <c r="AF173" s="323"/>
      <c r="AG173" s="323"/>
      <c r="AH173" s="323"/>
      <c r="AI173" s="323"/>
      <c r="AJ173" s="326"/>
      <c r="AK173" s="326"/>
    </row>
    <row r="174" ht="15.75" customHeight="1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  <c r="AE174" s="323"/>
      <c r="AF174" s="323"/>
      <c r="AG174" s="323"/>
      <c r="AH174" s="323"/>
      <c r="AI174" s="323"/>
      <c r="AJ174" s="326"/>
      <c r="AK174" s="326"/>
    </row>
    <row r="175" ht="15.75" customHeight="1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23"/>
      <c r="AD175" s="323"/>
      <c r="AE175" s="323"/>
      <c r="AF175" s="323"/>
      <c r="AG175" s="323"/>
      <c r="AH175" s="323"/>
      <c r="AI175" s="323"/>
      <c r="AJ175" s="326"/>
      <c r="AK175" s="326"/>
    </row>
    <row r="176" ht="15.75" customHeight="1">
      <c r="A176" s="323"/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23"/>
      <c r="AD176" s="323"/>
      <c r="AE176" s="323"/>
      <c r="AF176" s="323"/>
      <c r="AG176" s="323"/>
      <c r="AH176" s="323"/>
      <c r="AI176" s="323"/>
      <c r="AJ176" s="326"/>
      <c r="AK176" s="326"/>
    </row>
    <row r="177" ht="15.75" customHeight="1">
      <c r="A177" s="323"/>
      <c r="B177" s="323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6"/>
      <c r="AK177" s="326"/>
    </row>
    <row r="178" ht="15.75" customHeight="1">
      <c r="A178" s="323"/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6"/>
      <c r="AK178" s="326"/>
    </row>
    <row r="179" ht="15.75" customHeight="1">
      <c r="A179" s="323"/>
      <c r="B179" s="323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6"/>
      <c r="AK179" s="326"/>
    </row>
    <row r="180" ht="15.75" customHeight="1">
      <c r="A180" s="323"/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6"/>
      <c r="AK180" s="326"/>
    </row>
    <row r="181" ht="15.75" customHeight="1">
      <c r="A181" s="323"/>
      <c r="B181" s="323"/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6"/>
      <c r="AK181" s="326"/>
    </row>
    <row r="182" ht="15.75" customHeight="1">
      <c r="A182" s="323"/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23"/>
      <c r="AC182" s="323"/>
      <c r="AD182" s="323"/>
      <c r="AE182" s="323"/>
      <c r="AF182" s="323"/>
      <c r="AG182" s="323"/>
      <c r="AH182" s="323"/>
      <c r="AI182" s="323"/>
      <c r="AJ182" s="326"/>
      <c r="AK182" s="326"/>
    </row>
    <row r="183" ht="15.75" customHeight="1">
      <c r="A183" s="323"/>
      <c r="B183" s="323"/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6"/>
      <c r="AK183" s="326"/>
    </row>
    <row r="184" ht="15.75" customHeight="1">
      <c r="A184" s="323"/>
      <c r="B184" s="323"/>
      <c r="C184" s="323"/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6"/>
      <c r="AK184" s="326"/>
    </row>
    <row r="185" ht="15.75" customHeight="1">
      <c r="A185" s="323"/>
      <c r="B185" s="323"/>
      <c r="C185" s="323"/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6"/>
      <c r="AK185" s="326"/>
    </row>
    <row r="186" ht="15.75" customHeight="1">
      <c r="A186" s="323"/>
      <c r="B186" s="323"/>
      <c r="C186" s="323"/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6"/>
      <c r="AK186" s="326"/>
    </row>
    <row r="187" ht="15.75" customHeight="1">
      <c r="A187" s="323"/>
      <c r="B187" s="323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6"/>
      <c r="AK187" s="326"/>
    </row>
    <row r="188" ht="15.75" customHeight="1">
      <c r="A188" s="323"/>
      <c r="B188" s="323"/>
      <c r="C188" s="323"/>
      <c r="D188" s="323"/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23"/>
      <c r="W188" s="323"/>
      <c r="X188" s="323"/>
      <c r="Y188" s="323"/>
      <c r="Z188" s="323"/>
      <c r="AA188" s="323"/>
      <c r="AB188" s="323"/>
      <c r="AC188" s="323"/>
      <c r="AD188" s="323"/>
      <c r="AE188" s="323"/>
      <c r="AF188" s="323"/>
      <c r="AG188" s="323"/>
      <c r="AH188" s="323"/>
      <c r="AI188" s="323"/>
      <c r="AJ188" s="326"/>
      <c r="AK188" s="326"/>
    </row>
    <row r="189" ht="15.75" customHeight="1">
      <c r="A189" s="323"/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6"/>
      <c r="AK189" s="326"/>
    </row>
    <row r="190" ht="15.75" customHeight="1">
      <c r="A190" s="323"/>
      <c r="B190" s="323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23"/>
      <c r="W190" s="323"/>
      <c r="X190" s="323"/>
      <c r="Y190" s="323"/>
      <c r="Z190" s="323"/>
      <c r="AA190" s="323"/>
      <c r="AB190" s="323"/>
      <c r="AC190" s="323"/>
      <c r="AD190" s="323"/>
      <c r="AE190" s="323"/>
      <c r="AF190" s="323"/>
      <c r="AG190" s="323"/>
      <c r="AH190" s="323"/>
      <c r="AI190" s="323"/>
      <c r="AJ190" s="326"/>
      <c r="AK190" s="326"/>
    </row>
    <row r="191" ht="15.75" customHeight="1">
      <c r="A191" s="323"/>
      <c r="B191" s="323"/>
      <c r="C191" s="323"/>
      <c r="D191" s="323"/>
      <c r="E191" s="323"/>
      <c r="F191" s="323"/>
      <c r="G191" s="323"/>
      <c r="H191" s="323"/>
      <c r="I191" s="323"/>
      <c r="J191" s="323"/>
      <c r="K191" s="323"/>
      <c r="L191" s="323"/>
      <c r="M191" s="323"/>
      <c r="N191" s="323"/>
      <c r="O191" s="323"/>
      <c r="P191" s="323"/>
      <c r="Q191" s="323"/>
      <c r="R191" s="323"/>
      <c r="S191" s="323"/>
      <c r="T191" s="323"/>
      <c r="U191" s="323"/>
      <c r="V191" s="323"/>
      <c r="W191" s="323"/>
      <c r="X191" s="323"/>
      <c r="Y191" s="323"/>
      <c r="Z191" s="323"/>
      <c r="AA191" s="323"/>
      <c r="AB191" s="323"/>
      <c r="AC191" s="323"/>
      <c r="AD191" s="323"/>
      <c r="AE191" s="323"/>
      <c r="AF191" s="323"/>
      <c r="AG191" s="323"/>
      <c r="AH191" s="323"/>
      <c r="AI191" s="323"/>
      <c r="AJ191" s="326"/>
      <c r="AK191" s="326"/>
    </row>
    <row r="192" ht="15.75" customHeight="1">
      <c r="A192" s="323"/>
      <c r="B192" s="323"/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3"/>
      <c r="S192" s="323"/>
      <c r="T192" s="323"/>
      <c r="U192" s="323"/>
      <c r="V192" s="323"/>
      <c r="W192" s="323"/>
      <c r="X192" s="323"/>
      <c r="Y192" s="323"/>
      <c r="Z192" s="323"/>
      <c r="AA192" s="323"/>
      <c r="AB192" s="323"/>
      <c r="AC192" s="323"/>
      <c r="AD192" s="323"/>
      <c r="AE192" s="323"/>
      <c r="AF192" s="323"/>
      <c r="AG192" s="323"/>
      <c r="AH192" s="323"/>
      <c r="AI192" s="323"/>
      <c r="AJ192" s="326"/>
      <c r="AK192" s="326"/>
    </row>
    <row r="193" ht="15.75" customHeight="1">
      <c r="A193" s="323"/>
      <c r="B193" s="323"/>
      <c r="C193" s="323"/>
      <c r="D193" s="323"/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3"/>
      <c r="S193" s="323"/>
      <c r="T193" s="323"/>
      <c r="U193" s="323"/>
      <c r="V193" s="323"/>
      <c r="W193" s="323"/>
      <c r="X193" s="323"/>
      <c r="Y193" s="323"/>
      <c r="Z193" s="323"/>
      <c r="AA193" s="323"/>
      <c r="AB193" s="323"/>
      <c r="AC193" s="323"/>
      <c r="AD193" s="323"/>
      <c r="AE193" s="323"/>
      <c r="AF193" s="323"/>
      <c r="AG193" s="323"/>
      <c r="AH193" s="323"/>
      <c r="AI193" s="323"/>
      <c r="AJ193" s="326"/>
      <c r="AK193" s="326"/>
    </row>
    <row r="194" ht="15.75" customHeight="1">
      <c r="A194" s="323"/>
      <c r="B194" s="323"/>
      <c r="C194" s="323"/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6"/>
      <c r="AK194" s="326"/>
    </row>
    <row r="195" ht="15.75" customHeight="1">
      <c r="A195" s="323"/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6"/>
      <c r="AK195" s="326"/>
    </row>
    <row r="196" ht="15.75" customHeight="1">
      <c r="A196" s="323"/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6"/>
      <c r="AK196" s="326"/>
    </row>
    <row r="197" ht="15.75" customHeight="1">
      <c r="A197" s="323"/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  <c r="AA197" s="323"/>
      <c r="AB197" s="323"/>
      <c r="AC197" s="323"/>
      <c r="AD197" s="323"/>
      <c r="AE197" s="323"/>
      <c r="AF197" s="323"/>
      <c r="AG197" s="323"/>
      <c r="AH197" s="323"/>
      <c r="AI197" s="323"/>
      <c r="AJ197" s="326"/>
      <c r="AK197" s="326"/>
    </row>
    <row r="198" ht="15.75" customHeight="1">
      <c r="A198" s="323"/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6"/>
      <c r="AK198" s="326"/>
    </row>
    <row r="199" ht="15.75" customHeight="1">
      <c r="A199" s="323"/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6"/>
      <c r="AK199" s="326"/>
    </row>
    <row r="200" ht="15.75" customHeight="1">
      <c r="A200" s="323"/>
      <c r="B200" s="323"/>
      <c r="C200" s="323"/>
      <c r="D200" s="323"/>
      <c r="E200" s="323"/>
      <c r="F200" s="323"/>
      <c r="G200" s="323"/>
      <c r="H200" s="323"/>
      <c r="I200" s="323"/>
      <c r="J200" s="323"/>
      <c r="K200" s="323"/>
      <c r="L200" s="323"/>
      <c r="M200" s="323"/>
      <c r="N200" s="323"/>
      <c r="O200" s="323"/>
      <c r="P200" s="323"/>
      <c r="Q200" s="323"/>
      <c r="R200" s="323"/>
      <c r="S200" s="323"/>
      <c r="T200" s="323"/>
      <c r="U200" s="323"/>
      <c r="V200" s="323"/>
      <c r="W200" s="323"/>
      <c r="X200" s="323"/>
      <c r="Y200" s="323"/>
      <c r="Z200" s="323"/>
      <c r="AA200" s="323"/>
      <c r="AB200" s="323"/>
      <c r="AC200" s="323"/>
      <c r="AD200" s="323"/>
      <c r="AE200" s="323"/>
      <c r="AF200" s="323"/>
      <c r="AG200" s="323"/>
      <c r="AH200" s="323"/>
      <c r="AI200" s="323"/>
      <c r="AJ200" s="326"/>
      <c r="AK200" s="326"/>
    </row>
    <row r="201" ht="15.75" customHeight="1">
      <c r="A201" s="323"/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  <c r="W201" s="323"/>
      <c r="X201" s="323"/>
      <c r="Y201" s="323"/>
      <c r="Z201" s="323"/>
      <c r="AA201" s="323"/>
      <c r="AB201" s="323"/>
      <c r="AC201" s="323"/>
      <c r="AD201" s="323"/>
      <c r="AE201" s="323"/>
      <c r="AF201" s="323"/>
      <c r="AG201" s="323"/>
      <c r="AH201" s="323"/>
      <c r="AI201" s="323"/>
      <c r="AJ201" s="326"/>
      <c r="AK201" s="326"/>
    </row>
    <row r="202" ht="15.75" customHeight="1">
      <c r="A202" s="323"/>
      <c r="B202" s="323"/>
      <c r="C202" s="323"/>
      <c r="D202" s="323"/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3"/>
      <c r="AH202" s="323"/>
      <c r="AI202" s="323"/>
      <c r="AJ202" s="326"/>
      <c r="AK202" s="326"/>
    </row>
    <row r="203" ht="15.75" customHeight="1">
      <c r="A203" s="323"/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3"/>
      <c r="AB203" s="323"/>
      <c r="AC203" s="323"/>
      <c r="AD203" s="323"/>
      <c r="AE203" s="323"/>
      <c r="AF203" s="323"/>
      <c r="AG203" s="323"/>
      <c r="AH203" s="323"/>
      <c r="AI203" s="323"/>
      <c r="AJ203" s="326"/>
      <c r="AK203" s="326"/>
    </row>
    <row r="204" ht="15.75" customHeight="1">
      <c r="A204" s="323"/>
      <c r="B204" s="323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3"/>
      <c r="AB204" s="323"/>
      <c r="AC204" s="323"/>
      <c r="AD204" s="323"/>
      <c r="AE204" s="323"/>
      <c r="AF204" s="323"/>
      <c r="AG204" s="323"/>
      <c r="AH204" s="323"/>
      <c r="AI204" s="323"/>
      <c r="AJ204" s="326"/>
      <c r="AK204" s="326"/>
    </row>
    <row r="205" ht="15.75" customHeight="1">
      <c r="A205" s="323"/>
      <c r="B205" s="323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  <c r="AA205" s="323"/>
      <c r="AB205" s="323"/>
      <c r="AC205" s="323"/>
      <c r="AD205" s="323"/>
      <c r="AE205" s="323"/>
      <c r="AF205" s="323"/>
      <c r="AG205" s="323"/>
      <c r="AH205" s="323"/>
      <c r="AI205" s="323"/>
      <c r="AJ205" s="326"/>
      <c r="AK205" s="326"/>
    </row>
    <row r="206" ht="15.75" customHeight="1">
      <c r="A206" s="323"/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6"/>
      <c r="AK206" s="326"/>
    </row>
    <row r="207" ht="15.75" customHeight="1">
      <c r="A207" s="323"/>
      <c r="B207" s="323"/>
      <c r="C207" s="323"/>
      <c r="D207" s="323"/>
      <c r="E207" s="323"/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  <c r="AA207" s="323"/>
      <c r="AB207" s="323"/>
      <c r="AC207" s="323"/>
      <c r="AD207" s="323"/>
      <c r="AE207" s="323"/>
      <c r="AF207" s="323"/>
      <c r="AG207" s="323"/>
      <c r="AH207" s="323"/>
      <c r="AI207" s="323"/>
      <c r="AJ207" s="326"/>
      <c r="AK207" s="326"/>
    </row>
    <row r="208" ht="15.75" customHeight="1">
      <c r="A208" s="323"/>
      <c r="B208" s="323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3"/>
      <c r="S208" s="323"/>
      <c r="T208" s="323"/>
      <c r="U208" s="323"/>
      <c r="V208" s="323"/>
      <c r="W208" s="323"/>
      <c r="X208" s="323"/>
      <c r="Y208" s="323"/>
      <c r="Z208" s="323"/>
      <c r="AA208" s="323"/>
      <c r="AB208" s="323"/>
      <c r="AC208" s="323"/>
      <c r="AD208" s="323"/>
      <c r="AE208" s="323"/>
      <c r="AF208" s="323"/>
      <c r="AG208" s="323"/>
      <c r="AH208" s="323"/>
      <c r="AI208" s="323"/>
      <c r="AJ208" s="326"/>
      <c r="AK208" s="326"/>
    </row>
    <row r="209" ht="15.75" customHeight="1">
      <c r="A209" s="323"/>
      <c r="B209" s="323"/>
      <c r="C209" s="323"/>
      <c r="D209" s="323"/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326"/>
      <c r="AK209" s="326"/>
    </row>
    <row r="210" ht="15.75" customHeight="1">
      <c r="A210" s="323"/>
      <c r="B210" s="323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326"/>
      <c r="AK210" s="326"/>
    </row>
    <row r="211" ht="15.75" customHeight="1">
      <c r="A211" s="323"/>
      <c r="B211" s="323"/>
      <c r="C211" s="323"/>
      <c r="D211" s="323"/>
      <c r="E211" s="323"/>
      <c r="F211" s="323"/>
      <c r="G211" s="323"/>
      <c r="H211" s="323"/>
      <c r="I211" s="323"/>
      <c r="J211" s="323"/>
      <c r="K211" s="323"/>
      <c r="L211" s="323"/>
      <c r="M211" s="323"/>
      <c r="N211" s="323"/>
      <c r="O211" s="323"/>
      <c r="P211" s="323"/>
      <c r="Q211" s="323"/>
      <c r="R211" s="323"/>
      <c r="S211" s="323"/>
      <c r="T211" s="323"/>
      <c r="U211" s="323"/>
      <c r="V211" s="323"/>
      <c r="W211" s="323"/>
      <c r="X211" s="323"/>
      <c r="Y211" s="323"/>
      <c r="Z211" s="323"/>
      <c r="AA211" s="323"/>
      <c r="AB211" s="323"/>
      <c r="AC211" s="323"/>
      <c r="AD211" s="323"/>
      <c r="AE211" s="323"/>
      <c r="AF211" s="323"/>
      <c r="AG211" s="323"/>
      <c r="AH211" s="323"/>
      <c r="AI211" s="323"/>
      <c r="AJ211" s="326"/>
      <c r="AK211" s="326"/>
    </row>
    <row r="212" ht="15.75" customHeight="1">
      <c r="A212" s="323"/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323"/>
      <c r="R212" s="323"/>
      <c r="S212" s="323"/>
      <c r="T212" s="323"/>
      <c r="U212" s="323"/>
      <c r="V212" s="323"/>
      <c r="W212" s="323"/>
      <c r="X212" s="323"/>
      <c r="Y212" s="323"/>
      <c r="Z212" s="323"/>
      <c r="AA212" s="323"/>
      <c r="AB212" s="323"/>
      <c r="AC212" s="323"/>
      <c r="AD212" s="323"/>
      <c r="AE212" s="323"/>
      <c r="AF212" s="323"/>
      <c r="AG212" s="323"/>
      <c r="AH212" s="323"/>
      <c r="AI212" s="323"/>
      <c r="AJ212" s="326"/>
      <c r="AK212" s="326"/>
    </row>
    <row r="213" ht="15.75" customHeight="1">
      <c r="A213" s="323"/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23"/>
      <c r="AI213" s="323"/>
      <c r="AJ213" s="326"/>
      <c r="AK213" s="326"/>
    </row>
    <row r="214" ht="15.75" customHeight="1">
      <c r="A214" s="323"/>
      <c r="B214" s="323"/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3"/>
      <c r="Z214" s="323"/>
      <c r="AA214" s="323"/>
      <c r="AB214" s="323"/>
      <c r="AC214" s="323"/>
      <c r="AD214" s="323"/>
      <c r="AE214" s="323"/>
      <c r="AF214" s="323"/>
      <c r="AG214" s="323"/>
      <c r="AH214" s="323"/>
      <c r="AI214" s="323"/>
      <c r="AJ214" s="326"/>
      <c r="AK214" s="326"/>
    </row>
    <row r="215" ht="15.75" customHeight="1">
      <c r="A215" s="323"/>
      <c r="B215" s="323"/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323"/>
      <c r="AI215" s="323"/>
      <c r="AJ215" s="326"/>
      <c r="AK215" s="326"/>
    </row>
    <row r="216" ht="15.75" customHeight="1">
      <c r="A216" s="323"/>
      <c r="B216" s="323"/>
      <c r="C216" s="323"/>
      <c r="D216" s="323"/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3"/>
      <c r="S216" s="323"/>
      <c r="T216" s="323"/>
      <c r="U216" s="323"/>
      <c r="V216" s="323"/>
      <c r="W216" s="323"/>
      <c r="X216" s="323"/>
      <c r="Y216" s="323"/>
      <c r="Z216" s="323"/>
      <c r="AA216" s="323"/>
      <c r="AB216" s="323"/>
      <c r="AC216" s="323"/>
      <c r="AD216" s="323"/>
      <c r="AE216" s="323"/>
      <c r="AF216" s="323"/>
      <c r="AG216" s="323"/>
      <c r="AH216" s="323"/>
      <c r="AI216" s="323"/>
      <c r="AJ216" s="326"/>
      <c r="AK216" s="326"/>
    </row>
    <row r="217" ht="15.75" customHeight="1">
      <c r="A217" s="323"/>
      <c r="B217" s="323"/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  <c r="T217" s="323"/>
      <c r="U217" s="323"/>
      <c r="V217" s="323"/>
      <c r="W217" s="323"/>
      <c r="X217" s="323"/>
      <c r="Y217" s="323"/>
      <c r="Z217" s="323"/>
      <c r="AA217" s="323"/>
      <c r="AB217" s="323"/>
      <c r="AC217" s="323"/>
      <c r="AD217" s="323"/>
      <c r="AE217" s="323"/>
      <c r="AF217" s="323"/>
      <c r="AG217" s="323"/>
      <c r="AH217" s="323"/>
      <c r="AI217" s="323"/>
      <c r="AJ217" s="326"/>
      <c r="AK217" s="326"/>
    </row>
    <row r="218" ht="15.75" customHeight="1">
      <c r="A218" s="323"/>
      <c r="B218" s="323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  <c r="U218" s="323"/>
      <c r="V218" s="323"/>
      <c r="W218" s="323"/>
      <c r="X218" s="323"/>
      <c r="Y218" s="323"/>
      <c r="Z218" s="323"/>
      <c r="AA218" s="323"/>
      <c r="AB218" s="323"/>
      <c r="AC218" s="323"/>
      <c r="AD218" s="323"/>
      <c r="AE218" s="323"/>
      <c r="AF218" s="323"/>
      <c r="AG218" s="323"/>
      <c r="AH218" s="323"/>
      <c r="AI218" s="323"/>
      <c r="AJ218" s="326"/>
      <c r="AK218" s="326"/>
    </row>
    <row r="219" ht="15.75" customHeight="1">
      <c r="A219" s="323"/>
      <c r="B219" s="323"/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3"/>
      <c r="S219" s="323"/>
      <c r="T219" s="323"/>
      <c r="U219" s="323"/>
      <c r="V219" s="323"/>
      <c r="W219" s="323"/>
      <c r="X219" s="323"/>
      <c r="Y219" s="323"/>
      <c r="Z219" s="323"/>
      <c r="AA219" s="323"/>
      <c r="AB219" s="323"/>
      <c r="AC219" s="323"/>
      <c r="AD219" s="323"/>
      <c r="AE219" s="323"/>
      <c r="AF219" s="323"/>
      <c r="AG219" s="323"/>
      <c r="AH219" s="323"/>
      <c r="AI219" s="323"/>
      <c r="AJ219" s="326"/>
      <c r="AK219" s="326"/>
    </row>
    <row r="220" ht="15.75" customHeight="1">
      <c r="A220" s="323"/>
      <c r="B220" s="323"/>
      <c r="C220" s="323"/>
      <c r="D220" s="323"/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3"/>
      <c r="S220" s="323"/>
      <c r="T220" s="323"/>
      <c r="U220" s="323"/>
      <c r="V220" s="323"/>
      <c r="W220" s="323"/>
      <c r="X220" s="323"/>
      <c r="Y220" s="323"/>
      <c r="Z220" s="323"/>
      <c r="AA220" s="323"/>
      <c r="AB220" s="323"/>
      <c r="AC220" s="323"/>
      <c r="AD220" s="323"/>
      <c r="AE220" s="323"/>
      <c r="AF220" s="323"/>
      <c r="AG220" s="323"/>
      <c r="AH220" s="323"/>
      <c r="AI220" s="323"/>
      <c r="AJ220" s="326"/>
      <c r="AK220" s="326"/>
    </row>
    <row r="221" ht="15.75" customHeight="1">
      <c r="A221" s="323"/>
      <c r="B221" s="323"/>
      <c r="C221" s="323"/>
      <c r="D221" s="323"/>
      <c r="E221" s="323"/>
      <c r="F221" s="323"/>
      <c r="G221" s="323"/>
      <c r="H221" s="32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3"/>
      <c r="S221" s="323"/>
      <c r="T221" s="323"/>
      <c r="U221" s="323"/>
      <c r="V221" s="323"/>
      <c r="W221" s="323"/>
      <c r="X221" s="323"/>
      <c r="Y221" s="323"/>
      <c r="Z221" s="323"/>
      <c r="AA221" s="323"/>
      <c r="AB221" s="323"/>
      <c r="AC221" s="323"/>
      <c r="AD221" s="323"/>
      <c r="AE221" s="323"/>
      <c r="AF221" s="323"/>
      <c r="AG221" s="323"/>
      <c r="AH221" s="323"/>
      <c r="AI221" s="323"/>
      <c r="AJ221" s="326"/>
      <c r="AK221" s="326"/>
    </row>
    <row r="222" ht="15.75" customHeight="1">
      <c r="A222" s="323"/>
      <c r="B222" s="323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323"/>
      <c r="U222" s="323"/>
      <c r="V222" s="323"/>
      <c r="W222" s="323"/>
      <c r="X222" s="323"/>
      <c r="Y222" s="323"/>
      <c r="Z222" s="323"/>
      <c r="AA222" s="323"/>
      <c r="AB222" s="323"/>
      <c r="AC222" s="323"/>
      <c r="AD222" s="323"/>
      <c r="AE222" s="323"/>
      <c r="AF222" s="323"/>
      <c r="AG222" s="323"/>
      <c r="AH222" s="323"/>
      <c r="AI222" s="323"/>
      <c r="AJ222" s="326"/>
      <c r="AK222" s="326"/>
    </row>
    <row r="223" ht="15.75" customHeight="1">
      <c r="A223" s="323"/>
      <c r="B223" s="323"/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3"/>
      <c r="AI223" s="323"/>
      <c r="AJ223" s="326"/>
      <c r="AK223" s="326"/>
    </row>
    <row r="224" ht="15.75" customHeight="1">
      <c r="A224" s="323"/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3"/>
      <c r="AA224" s="323"/>
      <c r="AB224" s="323"/>
      <c r="AC224" s="323"/>
      <c r="AD224" s="323"/>
      <c r="AE224" s="323"/>
      <c r="AF224" s="323"/>
      <c r="AG224" s="323"/>
      <c r="AH224" s="323"/>
      <c r="AI224" s="323"/>
      <c r="AJ224" s="326"/>
      <c r="AK224" s="326"/>
    </row>
    <row r="225" ht="15.75" customHeight="1">
      <c r="A225" s="323"/>
      <c r="B225" s="323"/>
      <c r="C225" s="323"/>
      <c r="D225" s="323"/>
      <c r="E225" s="323"/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6"/>
      <c r="AK225" s="326"/>
    </row>
    <row r="226" ht="15.75" customHeight="1">
      <c r="A226" s="323"/>
      <c r="B226" s="323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6"/>
      <c r="AK226" s="326"/>
    </row>
    <row r="227" ht="15.75" customHeight="1">
      <c r="A227" s="323"/>
      <c r="B227" s="323"/>
      <c r="C227" s="323"/>
      <c r="D227" s="323"/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6"/>
      <c r="AK227" s="326"/>
    </row>
    <row r="228" ht="15.75" customHeight="1">
      <c r="A228" s="323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6"/>
      <c r="AK228" s="326"/>
    </row>
    <row r="229" ht="15.75" customHeight="1">
      <c r="A229" s="323"/>
      <c r="B229" s="323"/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6"/>
      <c r="AK229" s="326"/>
    </row>
    <row r="230" ht="15.75" customHeight="1">
      <c r="A230" s="323"/>
      <c r="B230" s="323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  <c r="AA230" s="323"/>
      <c r="AB230" s="323"/>
      <c r="AC230" s="323"/>
      <c r="AD230" s="323"/>
      <c r="AE230" s="323"/>
      <c r="AF230" s="323"/>
      <c r="AG230" s="323"/>
      <c r="AH230" s="323"/>
      <c r="AI230" s="323"/>
      <c r="AJ230" s="326"/>
      <c r="AK230" s="326"/>
    </row>
    <row r="231" ht="15.75" customHeight="1">
      <c r="A231" s="323"/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3"/>
      <c r="AC231" s="323"/>
      <c r="AD231" s="323"/>
      <c r="AE231" s="323"/>
      <c r="AF231" s="323"/>
      <c r="AG231" s="323"/>
      <c r="AH231" s="323"/>
      <c r="AI231" s="323"/>
      <c r="AJ231" s="326"/>
      <c r="AK231" s="326"/>
    </row>
    <row r="232" ht="15.75" customHeight="1">
      <c r="A232" s="323"/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3"/>
      <c r="AC232" s="323"/>
      <c r="AD232" s="323"/>
      <c r="AE232" s="323"/>
      <c r="AF232" s="323"/>
      <c r="AG232" s="323"/>
      <c r="AH232" s="323"/>
      <c r="AI232" s="323"/>
      <c r="AJ232" s="326"/>
      <c r="AK232" s="326"/>
    </row>
    <row r="233" ht="15.75" customHeight="1">
      <c r="A233" s="323"/>
      <c r="B233" s="323"/>
      <c r="C233" s="323"/>
      <c r="D233" s="323"/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3"/>
      <c r="Q233" s="323"/>
      <c r="R233" s="323"/>
      <c r="S233" s="323"/>
      <c r="T233" s="323"/>
      <c r="U233" s="323"/>
      <c r="V233" s="323"/>
      <c r="W233" s="323"/>
      <c r="X233" s="323"/>
      <c r="Y233" s="323"/>
      <c r="Z233" s="323"/>
      <c r="AA233" s="323"/>
      <c r="AB233" s="323"/>
      <c r="AC233" s="323"/>
      <c r="AD233" s="323"/>
      <c r="AE233" s="323"/>
      <c r="AF233" s="323"/>
      <c r="AG233" s="323"/>
      <c r="AH233" s="323"/>
      <c r="AI233" s="323"/>
      <c r="AJ233" s="326"/>
      <c r="AK233" s="326"/>
    </row>
    <row r="234" ht="15.75" customHeight="1">
      <c r="A234" s="323"/>
      <c r="B234" s="323"/>
      <c r="C234" s="323"/>
      <c r="D234" s="323"/>
      <c r="E234" s="323"/>
      <c r="F234" s="323"/>
      <c r="G234" s="323"/>
      <c r="H234" s="323"/>
      <c r="I234" s="323"/>
      <c r="J234" s="323"/>
      <c r="K234" s="323"/>
      <c r="L234" s="323"/>
      <c r="M234" s="323"/>
      <c r="N234" s="323"/>
      <c r="O234" s="323"/>
      <c r="P234" s="323"/>
      <c r="Q234" s="323"/>
      <c r="R234" s="323"/>
      <c r="S234" s="323"/>
      <c r="T234" s="323"/>
      <c r="U234" s="323"/>
      <c r="V234" s="323"/>
      <c r="W234" s="323"/>
      <c r="X234" s="323"/>
      <c r="Y234" s="323"/>
      <c r="Z234" s="323"/>
      <c r="AA234" s="323"/>
      <c r="AB234" s="323"/>
      <c r="AC234" s="323"/>
      <c r="AD234" s="323"/>
      <c r="AE234" s="323"/>
      <c r="AF234" s="323"/>
      <c r="AG234" s="323"/>
      <c r="AH234" s="323"/>
      <c r="AI234" s="323"/>
      <c r="AJ234" s="326"/>
      <c r="AK234" s="326"/>
    </row>
    <row r="235" ht="15.75" customHeight="1">
      <c r="A235" s="323"/>
      <c r="B235" s="323"/>
      <c r="C235" s="323"/>
      <c r="D235" s="323"/>
      <c r="E235" s="323"/>
      <c r="F235" s="323"/>
      <c r="G235" s="323"/>
      <c r="H235" s="323"/>
      <c r="I235" s="323"/>
      <c r="J235" s="323"/>
      <c r="K235" s="323"/>
      <c r="L235" s="323"/>
      <c r="M235" s="323"/>
      <c r="N235" s="323"/>
      <c r="O235" s="323"/>
      <c r="P235" s="323"/>
      <c r="Q235" s="323"/>
      <c r="R235" s="323"/>
      <c r="S235" s="323"/>
      <c r="T235" s="323"/>
      <c r="U235" s="323"/>
      <c r="V235" s="323"/>
      <c r="W235" s="323"/>
      <c r="X235" s="323"/>
      <c r="Y235" s="323"/>
      <c r="Z235" s="323"/>
      <c r="AA235" s="323"/>
      <c r="AB235" s="323"/>
      <c r="AC235" s="323"/>
      <c r="AD235" s="323"/>
      <c r="AE235" s="323"/>
      <c r="AF235" s="323"/>
      <c r="AG235" s="323"/>
      <c r="AH235" s="323"/>
      <c r="AI235" s="323"/>
      <c r="AJ235" s="326"/>
      <c r="AK235" s="326"/>
    </row>
    <row r="236" ht="15.75" customHeight="1">
      <c r="A236" s="323"/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323"/>
      <c r="AB236" s="323"/>
      <c r="AC236" s="323"/>
      <c r="AD236" s="323"/>
      <c r="AE236" s="323"/>
      <c r="AF236" s="323"/>
      <c r="AG236" s="323"/>
      <c r="AH236" s="323"/>
      <c r="AI236" s="323"/>
      <c r="AJ236" s="326"/>
      <c r="AK236" s="326"/>
    </row>
    <row r="237" ht="15.75" customHeight="1">
      <c r="A237" s="323"/>
      <c r="B237" s="323"/>
      <c r="C237" s="323"/>
      <c r="D237" s="323"/>
      <c r="E237" s="323"/>
      <c r="F237" s="323"/>
      <c r="G237" s="323"/>
      <c r="H237" s="323"/>
      <c r="I237" s="323"/>
      <c r="J237" s="323"/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  <c r="AA237" s="323"/>
      <c r="AB237" s="323"/>
      <c r="AC237" s="323"/>
      <c r="AD237" s="323"/>
      <c r="AE237" s="323"/>
      <c r="AF237" s="323"/>
      <c r="AG237" s="323"/>
      <c r="AH237" s="323"/>
      <c r="AI237" s="323"/>
      <c r="AJ237" s="326"/>
      <c r="AK237" s="326"/>
    </row>
    <row r="238" ht="15.75" customHeight="1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/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/>
      <c r="AI238" s="323"/>
      <c r="AJ238" s="326"/>
      <c r="AK238" s="326"/>
    </row>
    <row r="239" ht="15.75" customHeight="1">
      <c r="A239" s="323"/>
      <c r="B239" s="323"/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/>
      <c r="W239" s="323"/>
      <c r="X239" s="323"/>
      <c r="Y239" s="323"/>
      <c r="Z239" s="323"/>
      <c r="AA239" s="323"/>
      <c r="AB239" s="323"/>
      <c r="AC239" s="323"/>
      <c r="AD239" s="323"/>
      <c r="AE239" s="323"/>
      <c r="AF239" s="323"/>
      <c r="AG239" s="323"/>
      <c r="AH239" s="323"/>
      <c r="AI239" s="323"/>
      <c r="AJ239" s="326"/>
      <c r="AK239" s="326"/>
    </row>
    <row r="240" ht="15.75" customHeight="1">
      <c r="A240" s="323"/>
      <c r="B240" s="323"/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  <c r="AA240" s="323"/>
      <c r="AB240" s="323"/>
      <c r="AC240" s="323"/>
      <c r="AD240" s="323"/>
      <c r="AE240" s="323"/>
      <c r="AF240" s="323"/>
      <c r="AG240" s="323"/>
      <c r="AH240" s="323"/>
      <c r="AI240" s="323"/>
      <c r="AJ240" s="326"/>
      <c r="AK240" s="326"/>
    </row>
    <row r="241" ht="15.75" customHeight="1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323"/>
      <c r="AB241" s="323"/>
      <c r="AC241" s="323"/>
      <c r="AD241" s="323"/>
      <c r="AE241" s="323"/>
      <c r="AF241" s="323"/>
      <c r="AG241" s="323"/>
      <c r="AH241" s="323"/>
      <c r="AI241" s="323"/>
      <c r="AJ241" s="326"/>
      <c r="AK241" s="326"/>
    </row>
    <row r="242" ht="15.75" customHeight="1">
      <c r="A242" s="323"/>
      <c r="B242" s="323"/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3"/>
      <c r="P242" s="323"/>
      <c r="Q242" s="323"/>
      <c r="R242" s="323"/>
      <c r="S242" s="323"/>
      <c r="T242" s="323"/>
      <c r="U242" s="323"/>
      <c r="V242" s="323"/>
      <c r="W242" s="323"/>
      <c r="X242" s="323"/>
      <c r="Y242" s="323"/>
      <c r="Z242" s="323"/>
      <c r="AA242" s="323"/>
      <c r="AB242" s="323"/>
      <c r="AC242" s="323"/>
      <c r="AD242" s="323"/>
      <c r="AE242" s="323"/>
      <c r="AF242" s="323"/>
      <c r="AG242" s="323"/>
      <c r="AH242" s="323"/>
      <c r="AI242" s="323"/>
      <c r="AJ242" s="326"/>
      <c r="AK242" s="326"/>
    </row>
    <row r="243" ht="15.75" customHeight="1">
      <c r="A243" s="323"/>
      <c r="B243" s="323"/>
      <c r="C243" s="323"/>
      <c r="D243" s="323"/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Q243" s="323"/>
      <c r="R243" s="323"/>
      <c r="S243" s="323"/>
      <c r="T243" s="323"/>
      <c r="U243" s="323"/>
      <c r="V243" s="323"/>
      <c r="W243" s="323"/>
      <c r="X243" s="323"/>
      <c r="Y243" s="323"/>
      <c r="Z243" s="323"/>
      <c r="AA243" s="323"/>
      <c r="AB243" s="323"/>
      <c r="AC243" s="323"/>
      <c r="AD243" s="323"/>
      <c r="AE243" s="323"/>
      <c r="AF243" s="323"/>
      <c r="AG243" s="323"/>
      <c r="AH243" s="323"/>
      <c r="AI243" s="323"/>
      <c r="AJ243" s="326"/>
      <c r="AK243" s="326"/>
    </row>
    <row r="244" ht="15.75" customHeight="1">
      <c r="A244" s="323"/>
      <c r="B244" s="323"/>
      <c r="C244" s="323"/>
      <c r="D244" s="323"/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3"/>
      <c r="AA244" s="323"/>
      <c r="AB244" s="323"/>
      <c r="AC244" s="323"/>
      <c r="AD244" s="323"/>
      <c r="AE244" s="323"/>
      <c r="AF244" s="323"/>
      <c r="AG244" s="323"/>
      <c r="AH244" s="323"/>
      <c r="AI244" s="323"/>
      <c r="AJ244" s="326"/>
      <c r="AK244" s="326"/>
    </row>
    <row r="245" ht="15.75" customHeight="1">
      <c r="A245" s="323"/>
      <c r="B245" s="323"/>
      <c r="C245" s="323"/>
      <c r="D245" s="323"/>
      <c r="E245" s="323"/>
      <c r="F245" s="323"/>
      <c r="G245" s="323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323"/>
      <c r="U245" s="323"/>
      <c r="V245" s="323"/>
      <c r="W245" s="323"/>
      <c r="X245" s="323"/>
      <c r="Y245" s="323"/>
      <c r="Z245" s="323"/>
      <c r="AA245" s="323"/>
      <c r="AB245" s="323"/>
      <c r="AC245" s="323"/>
      <c r="AD245" s="323"/>
      <c r="AE245" s="323"/>
      <c r="AF245" s="323"/>
      <c r="AG245" s="323"/>
      <c r="AH245" s="323"/>
      <c r="AI245" s="323"/>
      <c r="AJ245" s="326"/>
      <c r="AK245" s="326"/>
    </row>
    <row r="246" ht="15.75" customHeight="1">
      <c r="A246" s="323"/>
      <c r="B246" s="323"/>
      <c r="C246" s="323"/>
      <c r="D246" s="323"/>
      <c r="E246" s="323"/>
      <c r="F246" s="323"/>
      <c r="G246" s="323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3"/>
      <c r="S246" s="323"/>
      <c r="T246" s="323"/>
      <c r="U246" s="323"/>
      <c r="V246" s="323"/>
      <c r="W246" s="323"/>
      <c r="X246" s="323"/>
      <c r="Y246" s="323"/>
      <c r="Z246" s="323"/>
      <c r="AA246" s="323"/>
      <c r="AB246" s="323"/>
      <c r="AC246" s="323"/>
      <c r="AD246" s="323"/>
      <c r="AE246" s="323"/>
      <c r="AF246" s="323"/>
      <c r="AG246" s="323"/>
      <c r="AH246" s="323"/>
      <c r="AI246" s="323"/>
      <c r="AJ246" s="326"/>
      <c r="AK246" s="326"/>
    </row>
    <row r="247" ht="15.75" customHeight="1">
      <c r="A247" s="323"/>
      <c r="B247" s="323"/>
      <c r="C247" s="323"/>
      <c r="D247" s="32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323"/>
      <c r="AH247" s="323"/>
      <c r="AI247" s="323"/>
      <c r="AJ247" s="326"/>
      <c r="AK247" s="326"/>
    </row>
    <row r="248" ht="15.75" customHeight="1">
      <c r="A248" s="323"/>
      <c r="B248" s="323"/>
      <c r="C248" s="323"/>
      <c r="D248" s="323"/>
      <c r="E248" s="323"/>
      <c r="F248" s="323"/>
      <c r="G248" s="323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  <c r="R248" s="323"/>
      <c r="S248" s="323"/>
      <c r="T248" s="323"/>
      <c r="U248" s="323"/>
      <c r="V248" s="323"/>
      <c r="W248" s="323"/>
      <c r="X248" s="323"/>
      <c r="Y248" s="323"/>
      <c r="Z248" s="323"/>
      <c r="AA248" s="323"/>
      <c r="AB248" s="323"/>
      <c r="AC248" s="323"/>
      <c r="AD248" s="323"/>
      <c r="AE248" s="323"/>
      <c r="AF248" s="323"/>
      <c r="AG248" s="323"/>
      <c r="AH248" s="323"/>
      <c r="AI248" s="323"/>
      <c r="AJ248" s="326"/>
      <c r="AK248" s="326"/>
    </row>
    <row r="249" ht="15.75" customHeight="1">
      <c r="A249" s="323"/>
      <c r="B249" s="323"/>
      <c r="C249" s="323"/>
      <c r="D249" s="323"/>
      <c r="E249" s="323"/>
      <c r="F249" s="323"/>
      <c r="G249" s="323"/>
      <c r="H249" s="32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3"/>
      <c r="S249" s="323"/>
      <c r="T249" s="323"/>
      <c r="U249" s="323"/>
      <c r="V249" s="323"/>
      <c r="W249" s="323"/>
      <c r="X249" s="323"/>
      <c r="Y249" s="323"/>
      <c r="Z249" s="323"/>
      <c r="AA249" s="323"/>
      <c r="AB249" s="323"/>
      <c r="AC249" s="323"/>
      <c r="AD249" s="323"/>
      <c r="AE249" s="323"/>
      <c r="AF249" s="323"/>
      <c r="AG249" s="323"/>
      <c r="AH249" s="323"/>
      <c r="AI249" s="323"/>
      <c r="AJ249" s="326"/>
      <c r="AK249" s="326"/>
    </row>
    <row r="250" ht="15.75" customHeight="1">
      <c r="A250" s="323"/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3"/>
      <c r="X250" s="323"/>
      <c r="Y250" s="323"/>
      <c r="Z250" s="323"/>
      <c r="AA250" s="323"/>
      <c r="AB250" s="323"/>
      <c r="AC250" s="323"/>
      <c r="AD250" s="323"/>
      <c r="AE250" s="323"/>
      <c r="AF250" s="323"/>
      <c r="AG250" s="323"/>
      <c r="AH250" s="323"/>
      <c r="AI250" s="323"/>
      <c r="AJ250" s="326"/>
      <c r="AK250" s="326"/>
    </row>
    <row r="251" ht="15.75" customHeight="1">
      <c r="A251" s="323"/>
      <c r="B251" s="323"/>
      <c r="C251" s="323"/>
      <c r="D251" s="323"/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323"/>
      <c r="U251" s="323"/>
      <c r="V251" s="323"/>
      <c r="W251" s="323"/>
      <c r="X251" s="323"/>
      <c r="Y251" s="323"/>
      <c r="Z251" s="323"/>
      <c r="AA251" s="323"/>
      <c r="AB251" s="323"/>
      <c r="AC251" s="323"/>
      <c r="AD251" s="323"/>
      <c r="AE251" s="323"/>
      <c r="AF251" s="323"/>
      <c r="AG251" s="323"/>
      <c r="AH251" s="323"/>
      <c r="AI251" s="323"/>
      <c r="AJ251" s="326"/>
      <c r="AK251" s="326"/>
    </row>
    <row r="252" ht="15.75" customHeight="1">
      <c r="A252" s="323"/>
      <c r="B252" s="323"/>
      <c r="C252" s="323"/>
      <c r="D252" s="323"/>
      <c r="E252" s="323"/>
      <c r="F252" s="323"/>
      <c r="G252" s="323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323"/>
      <c r="U252" s="323"/>
      <c r="V252" s="323"/>
      <c r="W252" s="323"/>
      <c r="X252" s="323"/>
      <c r="Y252" s="323"/>
      <c r="Z252" s="323"/>
      <c r="AA252" s="323"/>
      <c r="AB252" s="323"/>
      <c r="AC252" s="323"/>
      <c r="AD252" s="323"/>
      <c r="AE252" s="323"/>
      <c r="AF252" s="323"/>
      <c r="AG252" s="323"/>
      <c r="AH252" s="323"/>
      <c r="AI252" s="323"/>
      <c r="AJ252" s="326"/>
      <c r="AK252" s="326"/>
    </row>
    <row r="253" ht="15.75" customHeight="1">
      <c r="A253" s="323"/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  <c r="Z253" s="323"/>
      <c r="AA253" s="323"/>
      <c r="AB253" s="323"/>
      <c r="AC253" s="323"/>
      <c r="AD253" s="323"/>
      <c r="AE253" s="323"/>
      <c r="AF253" s="323"/>
      <c r="AG253" s="323"/>
      <c r="AH253" s="323"/>
      <c r="AI253" s="323"/>
      <c r="AJ253" s="326"/>
      <c r="AK253" s="326"/>
    </row>
    <row r="254" ht="15.75" customHeight="1">
      <c r="A254" s="323"/>
      <c r="B254" s="323"/>
      <c r="C254" s="323"/>
      <c r="D254" s="323"/>
      <c r="E254" s="323"/>
      <c r="F254" s="323"/>
      <c r="G254" s="323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323"/>
      <c r="U254" s="323"/>
      <c r="V254" s="323"/>
      <c r="W254" s="323"/>
      <c r="X254" s="323"/>
      <c r="Y254" s="323"/>
      <c r="Z254" s="323"/>
      <c r="AA254" s="323"/>
      <c r="AB254" s="323"/>
      <c r="AC254" s="323"/>
      <c r="AD254" s="323"/>
      <c r="AE254" s="323"/>
      <c r="AF254" s="323"/>
      <c r="AG254" s="323"/>
      <c r="AH254" s="323"/>
      <c r="AI254" s="323"/>
      <c r="AJ254" s="326"/>
      <c r="AK254" s="326"/>
    </row>
    <row r="255" ht="15.75" customHeight="1">
      <c r="A255" s="323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23"/>
      <c r="W255" s="323"/>
      <c r="X255" s="323"/>
      <c r="Y255" s="323"/>
      <c r="Z255" s="323"/>
      <c r="AA255" s="323"/>
      <c r="AB255" s="323"/>
      <c r="AC255" s="323"/>
      <c r="AD255" s="323"/>
      <c r="AE255" s="323"/>
      <c r="AF255" s="323"/>
      <c r="AG255" s="323"/>
      <c r="AH255" s="323"/>
      <c r="AI255" s="323"/>
      <c r="AJ255" s="326"/>
      <c r="AK255" s="326"/>
    </row>
    <row r="256" ht="15.75" customHeight="1">
      <c r="A256" s="323"/>
      <c r="B256" s="323"/>
      <c r="C256" s="323"/>
      <c r="D256" s="323"/>
      <c r="E256" s="323"/>
      <c r="F256" s="323"/>
      <c r="G256" s="323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  <c r="R256" s="323"/>
      <c r="S256" s="323"/>
      <c r="T256" s="323"/>
      <c r="U256" s="323"/>
      <c r="V256" s="323"/>
      <c r="W256" s="323"/>
      <c r="X256" s="323"/>
      <c r="Y256" s="323"/>
      <c r="Z256" s="323"/>
      <c r="AA256" s="323"/>
      <c r="AB256" s="323"/>
      <c r="AC256" s="323"/>
      <c r="AD256" s="323"/>
      <c r="AE256" s="323"/>
      <c r="AF256" s="323"/>
      <c r="AG256" s="323"/>
      <c r="AH256" s="323"/>
      <c r="AI256" s="323"/>
      <c r="AJ256" s="326"/>
      <c r="AK256" s="326"/>
    </row>
    <row r="257" ht="15.75" customHeight="1">
      <c r="A257" s="323"/>
      <c r="B257" s="323"/>
      <c r="C257" s="323"/>
      <c r="D257" s="323"/>
      <c r="E257" s="323"/>
      <c r="F257" s="323"/>
      <c r="G257" s="323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  <c r="R257" s="323"/>
      <c r="S257" s="323"/>
      <c r="T257" s="323"/>
      <c r="U257" s="323"/>
      <c r="V257" s="323"/>
      <c r="W257" s="323"/>
      <c r="X257" s="323"/>
      <c r="Y257" s="323"/>
      <c r="Z257" s="323"/>
      <c r="AA257" s="323"/>
      <c r="AB257" s="323"/>
      <c r="AC257" s="323"/>
      <c r="AD257" s="323"/>
      <c r="AE257" s="323"/>
      <c r="AF257" s="323"/>
      <c r="AG257" s="323"/>
      <c r="AH257" s="323"/>
      <c r="AI257" s="323"/>
      <c r="AJ257" s="326"/>
      <c r="AK257" s="326"/>
    </row>
    <row r="258" ht="15.75" customHeight="1">
      <c r="A258" s="323"/>
      <c r="B258" s="323"/>
      <c r="C258" s="323"/>
      <c r="D258" s="323"/>
      <c r="E258" s="323"/>
      <c r="F258" s="323"/>
      <c r="G258" s="323"/>
      <c r="H258" s="323"/>
      <c r="I258" s="323"/>
      <c r="J258" s="323"/>
      <c r="K258" s="323"/>
      <c r="L258" s="323"/>
      <c r="M258" s="323"/>
      <c r="N258" s="323"/>
      <c r="O258" s="323"/>
      <c r="P258" s="323"/>
      <c r="Q258" s="323"/>
      <c r="R258" s="323"/>
      <c r="S258" s="323"/>
      <c r="T258" s="323"/>
      <c r="U258" s="323"/>
      <c r="V258" s="323"/>
      <c r="W258" s="323"/>
      <c r="X258" s="323"/>
      <c r="Y258" s="323"/>
      <c r="Z258" s="323"/>
      <c r="AA258" s="323"/>
      <c r="AB258" s="323"/>
      <c r="AC258" s="323"/>
      <c r="AD258" s="323"/>
      <c r="AE258" s="323"/>
      <c r="AF258" s="323"/>
      <c r="AG258" s="323"/>
      <c r="AH258" s="323"/>
      <c r="AI258" s="323"/>
      <c r="AJ258" s="326"/>
      <c r="AK258" s="326"/>
    </row>
    <row r="259" ht="15.75" customHeight="1">
      <c r="A259" s="323"/>
      <c r="B259" s="323"/>
      <c r="C259" s="323"/>
      <c r="D259" s="323"/>
      <c r="E259" s="323"/>
      <c r="F259" s="323"/>
      <c r="G259" s="323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3"/>
      <c r="S259" s="323"/>
      <c r="T259" s="323"/>
      <c r="U259" s="323"/>
      <c r="V259" s="323"/>
      <c r="W259" s="323"/>
      <c r="X259" s="323"/>
      <c r="Y259" s="323"/>
      <c r="Z259" s="323"/>
      <c r="AA259" s="323"/>
      <c r="AB259" s="323"/>
      <c r="AC259" s="323"/>
      <c r="AD259" s="323"/>
      <c r="AE259" s="323"/>
      <c r="AF259" s="323"/>
      <c r="AG259" s="323"/>
      <c r="AH259" s="323"/>
      <c r="AI259" s="323"/>
      <c r="AJ259" s="326"/>
      <c r="AK259" s="326"/>
    </row>
    <row r="260" ht="15.75" customHeight="1">
      <c r="A260" s="323"/>
      <c r="B260" s="323"/>
      <c r="C260" s="323"/>
      <c r="D260" s="323"/>
      <c r="E260" s="323"/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23"/>
      <c r="X260" s="323"/>
      <c r="Y260" s="323"/>
      <c r="Z260" s="323"/>
      <c r="AA260" s="323"/>
      <c r="AB260" s="323"/>
      <c r="AC260" s="323"/>
      <c r="AD260" s="323"/>
      <c r="AE260" s="323"/>
      <c r="AF260" s="323"/>
      <c r="AG260" s="323"/>
      <c r="AH260" s="323"/>
      <c r="AI260" s="323"/>
      <c r="AJ260" s="326"/>
      <c r="AK260" s="326"/>
    </row>
    <row r="261" ht="15.75" customHeight="1">
      <c r="A261" s="323"/>
      <c r="B261" s="323"/>
      <c r="C261" s="323"/>
      <c r="D261" s="323"/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323"/>
      <c r="U261" s="323"/>
      <c r="V261" s="323"/>
      <c r="W261" s="323"/>
      <c r="X261" s="323"/>
      <c r="Y261" s="323"/>
      <c r="Z261" s="323"/>
      <c r="AA261" s="323"/>
      <c r="AB261" s="323"/>
      <c r="AC261" s="323"/>
      <c r="AD261" s="323"/>
      <c r="AE261" s="323"/>
      <c r="AF261" s="323"/>
      <c r="AG261" s="323"/>
      <c r="AH261" s="323"/>
      <c r="AI261" s="323"/>
      <c r="AJ261" s="326"/>
      <c r="AK261" s="326"/>
    </row>
    <row r="262" ht="15.75" customHeight="1">
      <c r="A262" s="323"/>
      <c r="B262" s="323"/>
      <c r="C262" s="323"/>
      <c r="D262" s="323"/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3"/>
      <c r="S262" s="323"/>
      <c r="T262" s="323"/>
      <c r="U262" s="323"/>
      <c r="V262" s="323"/>
      <c r="W262" s="323"/>
      <c r="X262" s="323"/>
      <c r="Y262" s="323"/>
      <c r="Z262" s="323"/>
      <c r="AA262" s="323"/>
      <c r="AB262" s="323"/>
      <c r="AC262" s="323"/>
      <c r="AD262" s="323"/>
      <c r="AE262" s="323"/>
      <c r="AF262" s="323"/>
      <c r="AG262" s="323"/>
      <c r="AH262" s="323"/>
      <c r="AI262" s="323"/>
      <c r="AJ262" s="326"/>
      <c r="AK262" s="326"/>
    </row>
    <row r="263" ht="15.75" customHeight="1">
      <c r="A263" s="323"/>
      <c r="B263" s="323"/>
      <c r="C263" s="323"/>
      <c r="D263" s="323"/>
      <c r="E263" s="323"/>
      <c r="F263" s="323"/>
      <c r="G263" s="323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323"/>
      <c r="U263" s="323"/>
      <c r="V263" s="323"/>
      <c r="W263" s="323"/>
      <c r="X263" s="323"/>
      <c r="Y263" s="323"/>
      <c r="Z263" s="323"/>
      <c r="AA263" s="323"/>
      <c r="AB263" s="323"/>
      <c r="AC263" s="323"/>
      <c r="AD263" s="323"/>
      <c r="AE263" s="323"/>
      <c r="AF263" s="323"/>
      <c r="AG263" s="323"/>
      <c r="AH263" s="323"/>
      <c r="AI263" s="323"/>
      <c r="AJ263" s="326"/>
      <c r="AK263" s="326"/>
    </row>
    <row r="264" ht="15.75" customHeight="1">
      <c r="A264" s="323"/>
      <c r="B264" s="323"/>
      <c r="C264" s="323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  <c r="U264" s="323"/>
      <c r="V264" s="323"/>
      <c r="W264" s="323"/>
      <c r="X264" s="323"/>
      <c r="Y264" s="323"/>
      <c r="Z264" s="323"/>
      <c r="AA264" s="323"/>
      <c r="AB264" s="323"/>
      <c r="AC264" s="323"/>
      <c r="AD264" s="323"/>
      <c r="AE264" s="323"/>
      <c r="AF264" s="323"/>
      <c r="AG264" s="323"/>
      <c r="AH264" s="323"/>
      <c r="AI264" s="323"/>
      <c r="AJ264" s="326"/>
      <c r="AK264" s="326"/>
    </row>
    <row r="265" ht="15.75" customHeight="1">
      <c r="A265" s="323"/>
      <c r="B265" s="323"/>
      <c r="C265" s="323"/>
      <c r="D265" s="323"/>
      <c r="E265" s="323"/>
      <c r="F265" s="323"/>
      <c r="G265" s="323"/>
      <c r="H265" s="323"/>
      <c r="I265" s="323"/>
      <c r="J265" s="323"/>
      <c r="K265" s="323"/>
      <c r="L265" s="323"/>
      <c r="M265" s="323"/>
      <c r="N265" s="323"/>
      <c r="O265" s="323"/>
      <c r="P265" s="323"/>
      <c r="Q265" s="323"/>
      <c r="R265" s="323"/>
      <c r="S265" s="323"/>
      <c r="T265" s="323"/>
      <c r="U265" s="323"/>
      <c r="V265" s="323"/>
      <c r="W265" s="323"/>
      <c r="X265" s="323"/>
      <c r="Y265" s="323"/>
      <c r="Z265" s="323"/>
      <c r="AA265" s="323"/>
      <c r="AB265" s="323"/>
      <c r="AC265" s="323"/>
      <c r="AD265" s="323"/>
      <c r="AE265" s="323"/>
      <c r="AF265" s="323"/>
      <c r="AG265" s="323"/>
      <c r="AH265" s="323"/>
      <c r="AI265" s="323"/>
      <c r="AJ265" s="326"/>
      <c r="AK265" s="326"/>
    </row>
    <row r="266" ht="15.75" customHeight="1">
      <c r="A266" s="323"/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323"/>
      <c r="U266" s="323"/>
      <c r="V266" s="323"/>
      <c r="W266" s="323"/>
      <c r="X266" s="323"/>
      <c r="Y266" s="323"/>
      <c r="Z266" s="323"/>
      <c r="AA266" s="323"/>
      <c r="AB266" s="323"/>
      <c r="AC266" s="323"/>
      <c r="AD266" s="323"/>
      <c r="AE266" s="323"/>
      <c r="AF266" s="323"/>
      <c r="AG266" s="323"/>
      <c r="AH266" s="323"/>
      <c r="AI266" s="323"/>
      <c r="AJ266" s="326"/>
      <c r="AK266" s="326"/>
    </row>
    <row r="267" ht="15.75" customHeight="1">
      <c r="A267" s="323"/>
      <c r="B267" s="323"/>
      <c r="C267" s="323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323"/>
      <c r="U267" s="323"/>
      <c r="V267" s="323"/>
      <c r="W267" s="323"/>
      <c r="X267" s="323"/>
      <c r="Y267" s="323"/>
      <c r="Z267" s="323"/>
      <c r="AA267" s="323"/>
      <c r="AB267" s="323"/>
      <c r="AC267" s="323"/>
      <c r="AD267" s="323"/>
      <c r="AE267" s="323"/>
      <c r="AF267" s="323"/>
      <c r="AG267" s="323"/>
      <c r="AH267" s="323"/>
      <c r="AI267" s="323"/>
      <c r="AJ267" s="326"/>
      <c r="AK267" s="326"/>
    </row>
    <row r="268" ht="15.75" customHeight="1">
      <c r="A268" s="323"/>
      <c r="B268" s="323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323"/>
      <c r="U268" s="323"/>
      <c r="V268" s="323"/>
      <c r="W268" s="323"/>
      <c r="X268" s="323"/>
      <c r="Y268" s="323"/>
      <c r="Z268" s="323"/>
      <c r="AA268" s="323"/>
      <c r="AB268" s="323"/>
      <c r="AC268" s="323"/>
      <c r="AD268" s="323"/>
      <c r="AE268" s="323"/>
      <c r="AF268" s="323"/>
      <c r="AG268" s="323"/>
      <c r="AH268" s="323"/>
      <c r="AI268" s="323"/>
      <c r="AJ268" s="326"/>
      <c r="AK268" s="326"/>
    </row>
    <row r="269" ht="15.75" customHeight="1">
      <c r="A269" s="323"/>
      <c r="B269" s="323"/>
      <c r="C269" s="323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323"/>
      <c r="U269" s="323"/>
      <c r="V269" s="323"/>
      <c r="W269" s="323"/>
      <c r="X269" s="323"/>
      <c r="Y269" s="323"/>
      <c r="Z269" s="323"/>
      <c r="AA269" s="323"/>
      <c r="AB269" s="323"/>
      <c r="AC269" s="323"/>
      <c r="AD269" s="323"/>
      <c r="AE269" s="323"/>
      <c r="AF269" s="323"/>
      <c r="AG269" s="323"/>
      <c r="AH269" s="323"/>
      <c r="AI269" s="323"/>
      <c r="AJ269" s="326"/>
      <c r="AK269" s="326"/>
    </row>
    <row r="270" ht="15.75" customHeight="1">
      <c r="A270" s="323"/>
      <c r="B270" s="323"/>
      <c r="C270" s="323"/>
      <c r="D270" s="323"/>
      <c r="E270" s="323"/>
      <c r="F270" s="323"/>
      <c r="G270" s="323"/>
      <c r="H270" s="323"/>
      <c r="I270" s="323"/>
      <c r="J270" s="323"/>
      <c r="K270" s="323"/>
      <c r="L270" s="323"/>
      <c r="M270" s="323"/>
      <c r="N270" s="323"/>
      <c r="O270" s="323"/>
      <c r="P270" s="323"/>
      <c r="Q270" s="323"/>
      <c r="R270" s="323"/>
      <c r="S270" s="323"/>
      <c r="T270" s="323"/>
      <c r="U270" s="323"/>
      <c r="V270" s="323"/>
      <c r="W270" s="323"/>
      <c r="X270" s="323"/>
      <c r="Y270" s="323"/>
      <c r="Z270" s="323"/>
      <c r="AA270" s="323"/>
      <c r="AB270" s="323"/>
      <c r="AC270" s="323"/>
      <c r="AD270" s="323"/>
      <c r="AE270" s="323"/>
      <c r="AF270" s="323"/>
      <c r="AG270" s="323"/>
      <c r="AH270" s="323"/>
      <c r="AI270" s="323"/>
      <c r="AJ270" s="326"/>
      <c r="AK270" s="326"/>
    </row>
    <row r="271" ht="15.75" customHeight="1">
      <c r="A271" s="323"/>
      <c r="B271" s="323"/>
      <c r="C271" s="323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6"/>
      <c r="AK271" s="326"/>
    </row>
    <row r="272" ht="15.75" customHeight="1">
      <c r="A272" s="323"/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3"/>
      <c r="S272" s="323"/>
      <c r="T272" s="323"/>
      <c r="U272" s="323"/>
      <c r="V272" s="323"/>
      <c r="W272" s="323"/>
      <c r="X272" s="323"/>
      <c r="Y272" s="323"/>
      <c r="Z272" s="323"/>
      <c r="AA272" s="323"/>
      <c r="AB272" s="323"/>
      <c r="AC272" s="323"/>
      <c r="AD272" s="323"/>
      <c r="AE272" s="323"/>
      <c r="AF272" s="323"/>
      <c r="AG272" s="323"/>
      <c r="AH272" s="323"/>
      <c r="AI272" s="323"/>
      <c r="AJ272" s="326"/>
      <c r="AK272" s="326"/>
    </row>
    <row r="273" ht="15.75" customHeight="1">
      <c r="A273" s="323"/>
      <c r="B273" s="323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323"/>
      <c r="U273" s="323"/>
      <c r="V273" s="323"/>
      <c r="W273" s="323"/>
      <c r="X273" s="323"/>
      <c r="Y273" s="323"/>
      <c r="Z273" s="323"/>
      <c r="AA273" s="323"/>
      <c r="AB273" s="323"/>
      <c r="AC273" s="323"/>
      <c r="AD273" s="323"/>
      <c r="AE273" s="323"/>
      <c r="AF273" s="323"/>
      <c r="AG273" s="323"/>
      <c r="AH273" s="323"/>
      <c r="AI273" s="323"/>
      <c r="AJ273" s="326"/>
      <c r="AK273" s="326"/>
    </row>
    <row r="274" ht="15.75" customHeight="1">
      <c r="A274" s="323"/>
      <c r="B274" s="323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323"/>
      <c r="U274" s="323"/>
      <c r="V274" s="323"/>
      <c r="W274" s="323"/>
      <c r="X274" s="323"/>
      <c r="Y274" s="323"/>
      <c r="Z274" s="323"/>
      <c r="AA274" s="323"/>
      <c r="AB274" s="323"/>
      <c r="AC274" s="323"/>
      <c r="AD274" s="323"/>
      <c r="AE274" s="323"/>
      <c r="AF274" s="323"/>
      <c r="AG274" s="323"/>
      <c r="AH274" s="323"/>
      <c r="AI274" s="323"/>
      <c r="AJ274" s="326"/>
      <c r="AK274" s="326"/>
    </row>
    <row r="275" ht="15.75" customHeight="1">
      <c r="A275" s="323"/>
      <c r="B275" s="323"/>
      <c r="C275" s="323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3"/>
      <c r="U275" s="323"/>
      <c r="V275" s="323"/>
      <c r="W275" s="323"/>
      <c r="X275" s="323"/>
      <c r="Y275" s="323"/>
      <c r="Z275" s="323"/>
      <c r="AA275" s="323"/>
      <c r="AB275" s="323"/>
      <c r="AC275" s="323"/>
      <c r="AD275" s="323"/>
      <c r="AE275" s="323"/>
      <c r="AF275" s="323"/>
      <c r="AG275" s="323"/>
      <c r="AH275" s="323"/>
      <c r="AI275" s="323"/>
      <c r="AJ275" s="326"/>
      <c r="AK275" s="326"/>
    </row>
    <row r="276" ht="15.75" customHeight="1">
      <c r="A276" s="323"/>
      <c r="B276" s="323"/>
      <c r="C276" s="323"/>
      <c r="D276" s="323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3"/>
      <c r="U276" s="323"/>
      <c r="V276" s="323"/>
      <c r="W276" s="323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6"/>
      <c r="AK276" s="326"/>
    </row>
    <row r="277" ht="15.75" customHeight="1">
      <c r="A277" s="323"/>
      <c r="B277" s="323"/>
      <c r="C277" s="323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23"/>
      <c r="U277" s="323"/>
      <c r="V277" s="323"/>
      <c r="W277" s="323"/>
      <c r="X277" s="323"/>
      <c r="Y277" s="323"/>
      <c r="Z277" s="323"/>
      <c r="AA277" s="323"/>
      <c r="AB277" s="323"/>
      <c r="AC277" s="323"/>
      <c r="AD277" s="323"/>
      <c r="AE277" s="323"/>
      <c r="AF277" s="323"/>
      <c r="AG277" s="323"/>
      <c r="AH277" s="323"/>
      <c r="AI277" s="323"/>
      <c r="AJ277" s="326"/>
      <c r="AK277" s="326"/>
    </row>
    <row r="278" ht="15.75" customHeight="1">
      <c r="A278" s="323"/>
      <c r="B278" s="323"/>
      <c r="C278" s="323"/>
      <c r="D278" s="323"/>
      <c r="E278" s="323"/>
      <c r="F278" s="323"/>
      <c r="G278" s="323"/>
      <c r="H278" s="323"/>
      <c r="I278" s="323"/>
      <c r="J278" s="323"/>
      <c r="K278" s="323"/>
      <c r="L278" s="323"/>
      <c r="M278" s="323"/>
      <c r="N278" s="323"/>
      <c r="O278" s="323"/>
      <c r="P278" s="323"/>
      <c r="Q278" s="323"/>
      <c r="R278" s="323"/>
      <c r="S278" s="323"/>
      <c r="T278" s="323"/>
      <c r="U278" s="323"/>
      <c r="V278" s="323"/>
      <c r="W278" s="323"/>
      <c r="X278" s="323"/>
      <c r="Y278" s="323"/>
      <c r="Z278" s="323"/>
      <c r="AA278" s="323"/>
      <c r="AB278" s="323"/>
      <c r="AC278" s="323"/>
      <c r="AD278" s="323"/>
      <c r="AE278" s="323"/>
      <c r="AF278" s="323"/>
      <c r="AG278" s="323"/>
      <c r="AH278" s="323"/>
      <c r="AI278" s="323"/>
      <c r="AJ278" s="326"/>
      <c r="AK278" s="326"/>
    </row>
    <row r="279" ht="15.75" customHeight="1">
      <c r="A279" s="323"/>
      <c r="B279" s="323"/>
      <c r="C279" s="323"/>
      <c r="D279" s="323"/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3"/>
      <c r="S279" s="323"/>
      <c r="T279" s="323"/>
      <c r="U279" s="323"/>
      <c r="V279" s="323"/>
      <c r="W279" s="323"/>
      <c r="X279" s="323"/>
      <c r="Y279" s="323"/>
      <c r="Z279" s="323"/>
      <c r="AA279" s="323"/>
      <c r="AB279" s="323"/>
      <c r="AC279" s="323"/>
      <c r="AD279" s="323"/>
      <c r="AE279" s="323"/>
      <c r="AF279" s="323"/>
      <c r="AG279" s="323"/>
      <c r="AH279" s="323"/>
      <c r="AI279" s="323"/>
      <c r="AJ279" s="326"/>
      <c r="AK279" s="326"/>
    </row>
    <row r="280" ht="15.75" customHeight="1">
      <c r="A280" s="323"/>
      <c r="B280" s="323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3"/>
      <c r="AA280" s="323"/>
      <c r="AB280" s="323"/>
      <c r="AC280" s="323"/>
      <c r="AD280" s="323"/>
      <c r="AE280" s="323"/>
      <c r="AF280" s="323"/>
      <c r="AG280" s="323"/>
      <c r="AH280" s="323"/>
      <c r="AI280" s="323"/>
      <c r="AJ280" s="326"/>
      <c r="AK280" s="326"/>
    </row>
    <row r="281" ht="15.75" customHeight="1">
      <c r="A281" s="323"/>
      <c r="B281" s="323"/>
      <c r="C281" s="323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3"/>
      <c r="AF281" s="323"/>
      <c r="AG281" s="323"/>
      <c r="AH281" s="323"/>
      <c r="AI281" s="323"/>
      <c r="AJ281" s="326"/>
      <c r="AK281" s="326"/>
    </row>
    <row r="282" ht="15.75" customHeight="1">
      <c r="A282" s="323"/>
      <c r="B282" s="323"/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3"/>
      <c r="AF282" s="323"/>
      <c r="AG282" s="323"/>
      <c r="AH282" s="323"/>
      <c r="AI282" s="323"/>
      <c r="AJ282" s="326"/>
      <c r="AK282" s="326"/>
    </row>
    <row r="283" ht="15.75" customHeight="1">
      <c r="A283" s="323"/>
      <c r="B283" s="323"/>
      <c r="C283" s="323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3"/>
      <c r="AA283" s="323"/>
      <c r="AB283" s="323"/>
      <c r="AC283" s="323"/>
      <c r="AD283" s="323"/>
      <c r="AE283" s="323"/>
      <c r="AF283" s="323"/>
      <c r="AG283" s="323"/>
      <c r="AH283" s="323"/>
      <c r="AI283" s="323"/>
      <c r="AJ283" s="326"/>
      <c r="AK283" s="326"/>
    </row>
    <row r="284" ht="15.75" customHeight="1">
      <c r="A284" s="323"/>
      <c r="B284" s="323"/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3"/>
      <c r="AA284" s="323"/>
      <c r="AB284" s="323"/>
      <c r="AC284" s="323"/>
      <c r="AD284" s="323"/>
      <c r="AE284" s="323"/>
      <c r="AF284" s="323"/>
      <c r="AG284" s="323"/>
      <c r="AH284" s="323"/>
      <c r="AI284" s="323"/>
      <c r="AJ284" s="326"/>
      <c r="AK284" s="326"/>
    </row>
    <row r="285" ht="15.75" customHeight="1">
      <c r="A285" s="323"/>
      <c r="B285" s="323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3"/>
      <c r="AA285" s="323"/>
      <c r="AB285" s="323"/>
      <c r="AC285" s="323"/>
      <c r="AD285" s="323"/>
      <c r="AE285" s="323"/>
      <c r="AF285" s="323"/>
      <c r="AG285" s="323"/>
      <c r="AH285" s="323"/>
      <c r="AI285" s="323"/>
      <c r="AJ285" s="326"/>
      <c r="AK285" s="326"/>
    </row>
    <row r="286" ht="15.75" customHeight="1">
      <c r="A286" s="323"/>
      <c r="B286" s="323"/>
      <c r="C286" s="323"/>
      <c r="D286" s="323"/>
      <c r="E286" s="323"/>
      <c r="F286" s="323"/>
      <c r="G286" s="323"/>
      <c r="H286" s="323"/>
      <c r="I286" s="323"/>
      <c r="J286" s="323"/>
      <c r="K286" s="323"/>
      <c r="L286" s="323"/>
      <c r="M286" s="323"/>
      <c r="N286" s="323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  <c r="Y286" s="323"/>
      <c r="Z286" s="323"/>
      <c r="AA286" s="323"/>
      <c r="AB286" s="323"/>
      <c r="AC286" s="323"/>
      <c r="AD286" s="323"/>
      <c r="AE286" s="323"/>
      <c r="AF286" s="323"/>
      <c r="AG286" s="323"/>
      <c r="AH286" s="323"/>
      <c r="AI286" s="323"/>
      <c r="AJ286" s="326"/>
      <c r="AK286" s="326"/>
    </row>
    <row r="287" ht="15.75" customHeight="1">
      <c r="A287" s="323"/>
      <c r="B287" s="323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3"/>
      <c r="AA287" s="323"/>
      <c r="AB287" s="323"/>
      <c r="AC287" s="323"/>
      <c r="AD287" s="323"/>
      <c r="AE287" s="323"/>
      <c r="AF287" s="323"/>
      <c r="AG287" s="323"/>
      <c r="AH287" s="323"/>
      <c r="AI287" s="323"/>
      <c r="AJ287" s="326"/>
      <c r="AK287" s="326"/>
    </row>
    <row r="288" ht="15.75" customHeight="1">
      <c r="A288" s="323"/>
      <c r="B288" s="323"/>
      <c r="C288" s="323"/>
      <c r="D288" s="323"/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3"/>
      <c r="AA288" s="323"/>
      <c r="AB288" s="323"/>
      <c r="AC288" s="323"/>
      <c r="AD288" s="323"/>
      <c r="AE288" s="323"/>
      <c r="AF288" s="323"/>
      <c r="AG288" s="323"/>
      <c r="AH288" s="323"/>
      <c r="AI288" s="323"/>
      <c r="AJ288" s="326"/>
      <c r="AK288" s="326"/>
    </row>
    <row r="289" ht="15.75" customHeight="1">
      <c r="A289" s="323"/>
      <c r="B289" s="323"/>
      <c r="C289" s="323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3"/>
      <c r="AA289" s="323"/>
      <c r="AB289" s="323"/>
      <c r="AC289" s="323"/>
      <c r="AD289" s="323"/>
      <c r="AE289" s="323"/>
      <c r="AF289" s="323"/>
      <c r="AG289" s="323"/>
      <c r="AH289" s="323"/>
      <c r="AI289" s="323"/>
      <c r="AJ289" s="326"/>
      <c r="AK289" s="326"/>
    </row>
    <row r="290" ht="15.75" customHeight="1">
      <c r="A290" s="323"/>
      <c r="B290" s="323"/>
      <c r="C290" s="323"/>
      <c r="D290" s="323"/>
      <c r="E290" s="323"/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3"/>
      <c r="AA290" s="323"/>
      <c r="AB290" s="323"/>
      <c r="AC290" s="323"/>
      <c r="AD290" s="323"/>
      <c r="AE290" s="323"/>
      <c r="AF290" s="323"/>
      <c r="AG290" s="323"/>
      <c r="AH290" s="323"/>
      <c r="AI290" s="323"/>
      <c r="AJ290" s="326"/>
      <c r="AK290" s="326"/>
    </row>
    <row r="291" ht="15.75" customHeight="1">
      <c r="A291" s="323"/>
      <c r="B291" s="323"/>
      <c r="C291" s="323"/>
      <c r="D291" s="323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3"/>
      <c r="AA291" s="323"/>
      <c r="AB291" s="323"/>
      <c r="AC291" s="323"/>
      <c r="AD291" s="323"/>
      <c r="AE291" s="323"/>
      <c r="AF291" s="323"/>
      <c r="AG291" s="323"/>
      <c r="AH291" s="323"/>
      <c r="AI291" s="323"/>
      <c r="AJ291" s="326"/>
      <c r="AK291" s="326"/>
    </row>
    <row r="292" ht="15.75" customHeight="1">
      <c r="A292" s="323"/>
      <c r="B292" s="323"/>
      <c r="C292" s="323"/>
      <c r="D292" s="323"/>
      <c r="E292" s="323"/>
      <c r="F292" s="323"/>
      <c r="G292" s="323"/>
      <c r="H292" s="323"/>
      <c r="I292" s="323"/>
      <c r="J292" s="323"/>
      <c r="K292" s="323"/>
      <c r="L292" s="323"/>
      <c r="M292" s="323"/>
      <c r="N292" s="323"/>
      <c r="O292" s="323"/>
      <c r="P292" s="323"/>
      <c r="Q292" s="323"/>
      <c r="R292" s="323"/>
      <c r="S292" s="323"/>
      <c r="T292" s="323"/>
      <c r="U292" s="323"/>
      <c r="V292" s="323"/>
      <c r="W292" s="323"/>
      <c r="X292" s="323"/>
      <c r="Y292" s="323"/>
      <c r="Z292" s="323"/>
      <c r="AA292" s="323"/>
      <c r="AB292" s="323"/>
      <c r="AC292" s="323"/>
      <c r="AD292" s="323"/>
      <c r="AE292" s="323"/>
      <c r="AF292" s="323"/>
      <c r="AG292" s="323"/>
      <c r="AH292" s="323"/>
      <c r="AI292" s="323"/>
      <c r="AJ292" s="326"/>
      <c r="AK292" s="326"/>
    </row>
    <row r="293" ht="15.75" customHeight="1">
      <c r="A293" s="323"/>
      <c r="B293" s="323"/>
      <c r="C293" s="323"/>
      <c r="D293" s="323"/>
      <c r="E293" s="323"/>
      <c r="F293" s="323"/>
      <c r="G293" s="323"/>
      <c r="H293" s="323"/>
      <c r="I293" s="323"/>
      <c r="J293" s="323"/>
      <c r="K293" s="323"/>
      <c r="L293" s="323"/>
      <c r="M293" s="323"/>
      <c r="N293" s="323"/>
      <c r="O293" s="323"/>
      <c r="P293" s="323"/>
      <c r="Q293" s="323"/>
      <c r="R293" s="323"/>
      <c r="S293" s="323"/>
      <c r="T293" s="323"/>
      <c r="U293" s="323"/>
      <c r="V293" s="323"/>
      <c r="W293" s="323"/>
      <c r="X293" s="323"/>
      <c r="Y293" s="323"/>
      <c r="Z293" s="323"/>
      <c r="AA293" s="323"/>
      <c r="AB293" s="323"/>
      <c r="AC293" s="323"/>
      <c r="AD293" s="323"/>
      <c r="AE293" s="323"/>
      <c r="AF293" s="323"/>
      <c r="AG293" s="323"/>
      <c r="AH293" s="323"/>
      <c r="AI293" s="323"/>
      <c r="AJ293" s="326"/>
      <c r="AK293" s="326"/>
    </row>
    <row r="294" ht="15.75" customHeight="1">
      <c r="A294" s="323"/>
      <c r="B294" s="323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3"/>
      <c r="AA294" s="323"/>
      <c r="AB294" s="323"/>
      <c r="AC294" s="323"/>
      <c r="AD294" s="323"/>
      <c r="AE294" s="323"/>
      <c r="AF294" s="323"/>
      <c r="AG294" s="323"/>
      <c r="AH294" s="323"/>
      <c r="AI294" s="323"/>
      <c r="AJ294" s="326"/>
      <c r="AK294" s="326"/>
    </row>
    <row r="295" ht="15.75" customHeight="1">
      <c r="A295" s="323"/>
      <c r="B295" s="323"/>
      <c r="C295" s="323"/>
      <c r="D295" s="323"/>
      <c r="E295" s="323"/>
      <c r="F295" s="323"/>
      <c r="G295" s="323"/>
      <c r="H295" s="32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3"/>
      <c r="S295" s="323"/>
      <c r="T295" s="323"/>
      <c r="U295" s="323"/>
      <c r="V295" s="323"/>
      <c r="W295" s="323"/>
      <c r="X295" s="323"/>
      <c r="Y295" s="323"/>
      <c r="Z295" s="323"/>
      <c r="AA295" s="323"/>
      <c r="AB295" s="323"/>
      <c r="AC295" s="323"/>
      <c r="AD295" s="323"/>
      <c r="AE295" s="323"/>
      <c r="AF295" s="323"/>
      <c r="AG295" s="323"/>
      <c r="AH295" s="323"/>
      <c r="AI295" s="323"/>
      <c r="AJ295" s="326"/>
      <c r="AK295" s="326"/>
    </row>
    <row r="296" ht="15.75" customHeight="1">
      <c r="A296" s="323"/>
      <c r="B296" s="323"/>
      <c r="C296" s="323"/>
      <c r="D296" s="323"/>
      <c r="E296" s="323"/>
      <c r="F296" s="323"/>
      <c r="G296" s="323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  <c r="S296" s="323"/>
      <c r="T296" s="323"/>
      <c r="U296" s="323"/>
      <c r="V296" s="323"/>
      <c r="W296" s="323"/>
      <c r="X296" s="323"/>
      <c r="Y296" s="323"/>
      <c r="Z296" s="323"/>
      <c r="AA296" s="323"/>
      <c r="AB296" s="323"/>
      <c r="AC296" s="323"/>
      <c r="AD296" s="323"/>
      <c r="AE296" s="323"/>
      <c r="AF296" s="323"/>
      <c r="AG296" s="323"/>
      <c r="AH296" s="323"/>
      <c r="AI296" s="323"/>
      <c r="AJ296" s="326"/>
      <c r="AK296" s="326"/>
    </row>
    <row r="297" ht="15.75" customHeight="1">
      <c r="A297" s="323"/>
      <c r="B297" s="323"/>
      <c r="C297" s="323"/>
      <c r="D297" s="323"/>
      <c r="E297" s="323"/>
      <c r="F297" s="323"/>
      <c r="G297" s="323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323"/>
      <c r="U297" s="323"/>
      <c r="V297" s="323"/>
      <c r="W297" s="323"/>
      <c r="X297" s="323"/>
      <c r="Y297" s="323"/>
      <c r="Z297" s="323"/>
      <c r="AA297" s="323"/>
      <c r="AB297" s="323"/>
      <c r="AC297" s="323"/>
      <c r="AD297" s="323"/>
      <c r="AE297" s="323"/>
      <c r="AF297" s="323"/>
      <c r="AG297" s="323"/>
      <c r="AH297" s="323"/>
      <c r="AI297" s="323"/>
      <c r="AJ297" s="326"/>
      <c r="AK297" s="326"/>
    </row>
    <row r="298" ht="15.75" customHeight="1">
      <c r="A298" s="323"/>
      <c r="B298" s="323"/>
      <c r="C298" s="323"/>
      <c r="D298" s="323"/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323"/>
      <c r="U298" s="323"/>
      <c r="V298" s="323"/>
      <c r="W298" s="323"/>
      <c r="X298" s="323"/>
      <c r="Y298" s="323"/>
      <c r="Z298" s="323"/>
      <c r="AA298" s="323"/>
      <c r="AB298" s="323"/>
      <c r="AC298" s="323"/>
      <c r="AD298" s="323"/>
      <c r="AE298" s="323"/>
      <c r="AF298" s="323"/>
      <c r="AG298" s="323"/>
      <c r="AH298" s="323"/>
      <c r="AI298" s="323"/>
      <c r="AJ298" s="326"/>
      <c r="AK298" s="326"/>
    </row>
    <row r="299" ht="15.75" customHeight="1">
      <c r="A299" s="323"/>
      <c r="B299" s="323"/>
      <c r="C299" s="323"/>
      <c r="D299" s="323"/>
      <c r="E299" s="323"/>
      <c r="F299" s="323"/>
      <c r="G299" s="323"/>
      <c r="H299" s="32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3"/>
      <c r="S299" s="323"/>
      <c r="T299" s="323"/>
      <c r="U299" s="323"/>
      <c r="V299" s="323"/>
      <c r="W299" s="323"/>
      <c r="X299" s="323"/>
      <c r="Y299" s="323"/>
      <c r="Z299" s="323"/>
      <c r="AA299" s="323"/>
      <c r="AB299" s="323"/>
      <c r="AC299" s="323"/>
      <c r="AD299" s="323"/>
      <c r="AE299" s="323"/>
      <c r="AF299" s="323"/>
      <c r="AG299" s="323"/>
      <c r="AH299" s="323"/>
      <c r="AI299" s="323"/>
      <c r="AJ299" s="326"/>
      <c r="AK299" s="326"/>
    </row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6">
    <mergeCell ref="E19:F19"/>
    <mergeCell ref="G19:R19"/>
    <mergeCell ref="S19:T19"/>
    <mergeCell ref="U19:V19"/>
    <mergeCell ref="W19:AA19"/>
    <mergeCell ref="AB19:AF19"/>
    <mergeCell ref="E20:F20"/>
    <mergeCell ref="AB20:AF20"/>
    <mergeCell ref="G20:R20"/>
    <mergeCell ref="S20:T20"/>
    <mergeCell ref="E21:F21"/>
    <mergeCell ref="G21:R21"/>
    <mergeCell ref="S21:T21"/>
    <mergeCell ref="U21:V21"/>
    <mergeCell ref="U22:V22"/>
    <mergeCell ref="C1:AI1"/>
    <mergeCell ref="C2:AI2"/>
    <mergeCell ref="C3:AI3"/>
    <mergeCell ref="D6:H6"/>
    <mergeCell ref="Q6:R6"/>
    <mergeCell ref="U6:Y6"/>
    <mergeCell ref="C11:AI15"/>
    <mergeCell ref="S18:T18"/>
    <mergeCell ref="U18:V18"/>
    <mergeCell ref="W18:AA18"/>
    <mergeCell ref="AB18:AF18"/>
    <mergeCell ref="E17:F17"/>
    <mergeCell ref="G17:R17"/>
    <mergeCell ref="S17:V17"/>
    <mergeCell ref="W17:AA17"/>
    <mergeCell ref="AB17:AF17"/>
    <mergeCell ref="E18:F18"/>
    <mergeCell ref="G18:R18"/>
    <mergeCell ref="U20:V20"/>
    <mergeCell ref="W20:AA20"/>
    <mergeCell ref="W21:AA21"/>
    <mergeCell ref="AB21:AF21"/>
    <mergeCell ref="G22:R22"/>
    <mergeCell ref="S22:T22"/>
    <mergeCell ref="W22:AA22"/>
    <mergeCell ref="AB22:AF22"/>
    <mergeCell ref="E22:F22"/>
    <mergeCell ref="E23:F23"/>
    <mergeCell ref="G23:R23"/>
    <mergeCell ref="S23:T23"/>
    <mergeCell ref="U23:V23"/>
    <mergeCell ref="W23:AA23"/>
    <mergeCell ref="AB23:AF23"/>
    <mergeCell ref="U29:V29"/>
    <mergeCell ref="W29:AA29"/>
    <mergeCell ref="W30:AA30"/>
    <mergeCell ref="AB30:AF30"/>
    <mergeCell ref="W31:AA31"/>
    <mergeCell ref="AB31:AF31"/>
    <mergeCell ref="G29:R29"/>
    <mergeCell ref="G30:R30"/>
    <mergeCell ref="S30:T30"/>
    <mergeCell ref="U30:V30"/>
    <mergeCell ref="G31:R31"/>
    <mergeCell ref="S31:T31"/>
    <mergeCell ref="U31:V31"/>
    <mergeCell ref="U33:V33"/>
    <mergeCell ref="W33:AA33"/>
    <mergeCell ref="G32:R32"/>
    <mergeCell ref="S32:T32"/>
    <mergeCell ref="U32:V32"/>
    <mergeCell ref="W32:AA32"/>
    <mergeCell ref="AB32:AF32"/>
    <mergeCell ref="S33:T33"/>
    <mergeCell ref="AB33:AF33"/>
    <mergeCell ref="G33:R33"/>
    <mergeCell ref="G34:R34"/>
    <mergeCell ref="S34:T34"/>
    <mergeCell ref="U34:V34"/>
    <mergeCell ref="W34:AA34"/>
    <mergeCell ref="AB34:AF34"/>
    <mergeCell ref="E34:F34"/>
    <mergeCell ref="E35:F35"/>
    <mergeCell ref="G35:R35"/>
    <mergeCell ref="S35:T35"/>
    <mergeCell ref="U35:V35"/>
    <mergeCell ref="W35:AA35"/>
    <mergeCell ref="AB35:AF35"/>
    <mergeCell ref="U25:V25"/>
    <mergeCell ref="W25:AA25"/>
    <mergeCell ref="W26:AA26"/>
    <mergeCell ref="AB26:AF26"/>
    <mergeCell ref="E24:F24"/>
    <mergeCell ref="G24:R24"/>
    <mergeCell ref="S24:T24"/>
    <mergeCell ref="U24:V24"/>
    <mergeCell ref="W24:AA24"/>
    <mergeCell ref="AB24:AF24"/>
    <mergeCell ref="E25:F25"/>
    <mergeCell ref="AB25:AF25"/>
    <mergeCell ref="G27:R27"/>
    <mergeCell ref="S27:T27"/>
    <mergeCell ref="W27:AA27"/>
    <mergeCell ref="AB27:AF27"/>
    <mergeCell ref="G25:R25"/>
    <mergeCell ref="S25:T25"/>
    <mergeCell ref="E26:F26"/>
    <mergeCell ref="G26:R26"/>
    <mergeCell ref="S26:T26"/>
    <mergeCell ref="U26:V26"/>
    <mergeCell ref="U27:V27"/>
    <mergeCell ref="G28:R28"/>
    <mergeCell ref="S28:T28"/>
    <mergeCell ref="U28:V28"/>
    <mergeCell ref="W28:AA28"/>
    <mergeCell ref="AB28:AF28"/>
    <mergeCell ref="S29:T29"/>
    <mergeCell ref="AB29:AF29"/>
    <mergeCell ref="E27:F27"/>
    <mergeCell ref="E28:F28"/>
    <mergeCell ref="E29:F29"/>
    <mergeCell ref="E30:F30"/>
    <mergeCell ref="E31:F31"/>
    <mergeCell ref="E32:F32"/>
    <mergeCell ref="E33:F33"/>
    <mergeCell ref="E36:F36"/>
    <mergeCell ref="W37:AA37"/>
    <mergeCell ref="W38:AA38"/>
    <mergeCell ref="C62:E62"/>
    <mergeCell ref="F63:T63"/>
    <mergeCell ref="U63:V63"/>
    <mergeCell ref="W63:X63"/>
    <mergeCell ref="Y63:AB63"/>
    <mergeCell ref="AC63:AF63"/>
    <mergeCell ref="AG63:AI63"/>
    <mergeCell ref="C63:E63"/>
    <mergeCell ref="F64:T64"/>
    <mergeCell ref="U64:V64"/>
    <mergeCell ref="W64:X64"/>
    <mergeCell ref="Y64:AB64"/>
    <mergeCell ref="AC64:AF64"/>
    <mergeCell ref="AG64:AI64"/>
    <mergeCell ref="C64:E64"/>
    <mergeCell ref="F65:T65"/>
    <mergeCell ref="U65:V65"/>
    <mergeCell ref="W65:X65"/>
    <mergeCell ref="Y65:AB65"/>
    <mergeCell ref="AC65:AF65"/>
    <mergeCell ref="AG65:AI65"/>
    <mergeCell ref="C65:E65"/>
    <mergeCell ref="F66:T66"/>
    <mergeCell ref="U66:V66"/>
    <mergeCell ref="W66:X66"/>
    <mergeCell ref="Y66:AB66"/>
    <mergeCell ref="AC66:AF66"/>
    <mergeCell ref="AG66:AI66"/>
    <mergeCell ref="C66:E66"/>
    <mergeCell ref="F67:T67"/>
    <mergeCell ref="U67:V67"/>
    <mergeCell ref="W67:X67"/>
    <mergeCell ref="Y67:AB67"/>
    <mergeCell ref="AC67:AF67"/>
    <mergeCell ref="AG67:AI67"/>
    <mergeCell ref="C67:E67"/>
    <mergeCell ref="F68:T68"/>
    <mergeCell ref="U68:V68"/>
    <mergeCell ref="W68:X68"/>
    <mergeCell ref="Y68:AB68"/>
    <mergeCell ref="AC68:AF68"/>
    <mergeCell ref="AG68:AI68"/>
    <mergeCell ref="C68:E68"/>
    <mergeCell ref="F69:T69"/>
    <mergeCell ref="U69:V69"/>
    <mergeCell ref="W69:X69"/>
    <mergeCell ref="Y69:AB69"/>
    <mergeCell ref="AC69:AF69"/>
    <mergeCell ref="AG69:AI69"/>
    <mergeCell ref="C69:E69"/>
    <mergeCell ref="F70:T70"/>
    <mergeCell ref="U70:V70"/>
    <mergeCell ref="W70:X70"/>
    <mergeCell ref="Y70:AB70"/>
    <mergeCell ref="AC70:AF70"/>
    <mergeCell ref="AG70:AI70"/>
    <mergeCell ref="C70:E70"/>
    <mergeCell ref="F71:T71"/>
    <mergeCell ref="U71:V71"/>
    <mergeCell ref="W71:X71"/>
    <mergeCell ref="Y71:AB71"/>
    <mergeCell ref="AC71:AF71"/>
    <mergeCell ref="AG71:AI71"/>
    <mergeCell ref="C71:E71"/>
    <mergeCell ref="F72:T72"/>
    <mergeCell ref="U72:V72"/>
    <mergeCell ref="W72:X72"/>
    <mergeCell ref="Y72:AB72"/>
    <mergeCell ref="AC72:AF72"/>
    <mergeCell ref="AG72:AI72"/>
    <mergeCell ref="C72:E72"/>
    <mergeCell ref="F73:T73"/>
    <mergeCell ref="U73:V73"/>
    <mergeCell ref="W73:X73"/>
    <mergeCell ref="Y73:AB73"/>
    <mergeCell ref="AC73:AF73"/>
    <mergeCell ref="AG73:AI73"/>
    <mergeCell ref="C73:E73"/>
    <mergeCell ref="F74:T74"/>
    <mergeCell ref="U74:V74"/>
    <mergeCell ref="W74:X74"/>
    <mergeCell ref="Y74:AB74"/>
    <mergeCell ref="AC74:AF74"/>
    <mergeCell ref="AG74:AI74"/>
    <mergeCell ref="C74:E74"/>
    <mergeCell ref="F75:T75"/>
    <mergeCell ref="U75:V75"/>
    <mergeCell ref="W75:X75"/>
    <mergeCell ref="Y75:AB75"/>
    <mergeCell ref="AC75:AF75"/>
    <mergeCell ref="AG75:AI75"/>
    <mergeCell ref="C75:E75"/>
    <mergeCell ref="F76:T76"/>
    <mergeCell ref="U76:V76"/>
    <mergeCell ref="W76:X76"/>
    <mergeCell ref="Y76:AB76"/>
    <mergeCell ref="AC76:AF76"/>
    <mergeCell ref="AG76:AI76"/>
    <mergeCell ref="C76:E76"/>
    <mergeCell ref="F77:T77"/>
    <mergeCell ref="U77:V77"/>
    <mergeCell ref="W77:X77"/>
    <mergeCell ref="Y77:AB77"/>
    <mergeCell ref="AC77:AF77"/>
    <mergeCell ref="AG77:AI77"/>
    <mergeCell ref="C77:E77"/>
    <mergeCell ref="F78:T78"/>
    <mergeCell ref="U78:V78"/>
    <mergeCell ref="W78:X78"/>
    <mergeCell ref="Y78:AB78"/>
    <mergeCell ref="AC78:AF78"/>
    <mergeCell ref="AG78:AI78"/>
    <mergeCell ref="C92:E92"/>
    <mergeCell ref="F93:T93"/>
    <mergeCell ref="U93:V93"/>
    <mergeCell ref="W93:X93"/>
    <mergeCell ref="Y93:AB93"/>
    <mergeCell ref="AC93:AF93"/>
    <mergeCell ref="AG93:AI93"/>
    <mergeCell ref="C93:E93"/>
    <mergeCell ref="F94:T94"/>
    <mergeCell ref="U94:V94"/>
    <mergeCell ref="W94:X94"/>
    <mergeCell ref="Y94:AB94"/>
    <mergeCell ref="AC94:AF94"/>
    <mergeCell ref="AG94:AI94"/>
    <mergeCell ref="G36:R36"/>
    <mergeCell ref="S36:T36"/>
    <mergeCell ref="U36:V36"/>
    <mergeCell ref="W36:AA36"/>
    <mergeCell ref="AB36:AF36"/>
    <mergeCell ref="E37:V39"/>
    <mergeCell ref="AB37:AF37"/>
    <mergeCell ref="AB38:AF38"/>
    <mergeCell ref="W39:AA39"/>
    <mergeCell ref="AB39:AF39"/>
    <mergeCell ref="P43:Q43"/>
    <mergeCell ref="T44:U44"/>
    <mergeCell ref="T50:AC50"/>
    <mergeCell ref="I53:J53"/>
    <mergeCell ref="Y60:AB60"/>
    <mergeCell ref="AC60:AF60"/>
    <mergeCell ref="P53:Q53"/>
    <mergeCell ref="T53:AC53"/>
    <mergeCell ref="C57:AI57"/>
    <mergeCell ref="C58:AI58"/>
    <mergeCell ref="F60:T60"/>
    <mergeCell ref="U60:X60"/>
    <mergeCell ref="AG60:AI60"/>
    <mergeCell ref="C60:E60"/>
    <mergeCell ref="F61:T61"/>
    <mergeCell ref="U61:V61"/>
    <mergeCell ref="W61:X61"/>
    <mergeCell ref="Y61:AB61"/>
    <mergeCell ref="AC61:AF61"/>
    <mergeCell ref="AG61:AI61"/>
    <mergeCell ref="C61:E61"/>
    <mergeCell ref="F62:T62"/>
    <mergeCell ref="U62:V62"/>
    <mergeCell ref="W62:X62"/>
    <mergeCell ref="Y62:AB62"/>
    <mergeCell ref="AC62:AF62"/>
    <mergeCell ref="AG62:AI62"/>
    <mergeCell ref="F95:T95"/>
    <mergeCell ref="C96:T96"/>
    <mergeCell ref="U96:AB96"/>
    <mergeCell ref="AC96:AF96"/>
    <mergeCell ref="AG96:AI96"/>
    <mergeCell ref="C94:E94"/>
    <mergeCell ref="C95:E95"/>
    <mergeCell ref="U95:V95"/>
    <mergeCell ref="W95:X95"/>
    <mergeCell ref="Y95:AB95"/>
    <mergeCell ref="AC95:AF95"/>
    <mergeCell ref="AG95:AI95"/>
    <mergeCell ref="C78:E78"/>
    <mergeCell ref="F79:T79"/>
    <mergeCell ref="U79:V79"/>
    <mergeCell ref="W79:X79"/>
    <mergeCell ref="Y79:AB79"/>
    <mergeCell ref="AC79:AF79"/>
    <mergeCell ref="AG79:AI79"/>
    <mergeCell ref="C79:E79"/>
    <mergeCell ref="F80:T80"/>
    <mergeCell ref="U80:V80"/>
    <mergeCell ref="W80:X80"/>
    <mergeCell ref="Y80:AB80"/>
    <mergeCell ref="AC80:AF80"/>
    <mergeCell ref="AG80:AI80"/>
    <mergeCell ref="C80:E80"/>
    <mergeCell ref="F81:T81"/>
    <mergeCell ref="U81:V81"/>
    <mergeCell ref="W81:X81"/>
    <mergeCell ref="Y81:AB81"/>
    <mergeCell ref="AC81:AF81"/>
    <mergeCell ref="AG81:AI81"/>
    <mergeCell ref="C81:E81"/>
    <mergeCell ref="F82:T82"/>
    <mergeCell ref="U82:V82"/>
    <mergeCell ref="W82:X82"/>
    <mergeCell ref="Y82:AB82"/>
    <mergeCell ref="AC82:AF82"/>
    <mergeCell ref="AG82:AI82"/>
    <mergeCell ref="C82:E82"/>
    <mergeCell ref="F83:T83"/>
    <mergeCell ref="U83:V83"/>
    <mergeCell ref="W83:X83"/>
    <mergeCell ref="Y83:AB83"/>
    <mergeCell ref="AC83:AF83"/>
    <mergeCell ref="AG83:AI83"/>
    <mergeCell ref="C83:E83"/>
    <mergeCell ref="F84:T84"/>
    <mergeCell ref="U84:V84"/>
    <mergeCell ref="W84:X84"/>
    <mergeCell ref="Y84:AB84"/>
    <mergeCell ref="AC84:AF84"/>
    <mergeCell ref="AG84:AI84"/>
    <mergeCell ref="C84:E84"/>
    <mergeCell ref="F85:T85"/>
    <mergeCell ref="U85:V85"/>
    <mergeCell ref="W85:X85"/>
    <mergeCell ref="Y85:AB85"/>
    <mergeCell ref="AC85:AF85"/>
    <mergeCell ref="AG85:AI85"/>
    <mergeCell ref="C85:E85"/>
    <mergeCell ref="F86:T86"/>
    <mergeCell ref="U86:V86"/>
    <mergeCell ref="W86:X86"/>
    <mergeCell ref="Y86:AB86"/>
    <mergeCell ref="AC86:AF86"/>
    <mergeCell ref="AG86:AI86"/>
    <mergeCell ref="C86:E86"/>
    <mergeCell ref="F87:T87"/>
    <mergeCell ref="U87:V87"/>
    <mergeCell ref="W87:X87"/>
    <mergeCell ref="Y87:AB87"/>
    <mergeCell ref="AC87:AF87"/>
    <mergeCell ref="AG87:AI87"/>
    <mergeCell ref="C87:E87"/>
    <mergeCell ref="F88:T88"/>
    <mergeCell ref="U88:V88"/>
    <mergeCell ref="W88:X88"/>
    <mergeCell ref="Y88:AB88"/>
    <mergeCell ref="AC88:AF88"/>
    <mergeCell ref="AG88:AI88"/>
    <mergeCell ref="C88:E88"/>
    <mergeCell ref="F89:T89"/>
    <mergeCell ref="U89:V89"/>
    <mergeCell ref="W89:X89"/>
    <mergeCell ref="Y89:AB89"/>
    <mergeCell ref="AC89:AF89"/>
    <mergeCell ref="AG89:AI89"/>
    <mergeCell ref="C89:E89"/>
    <mergeCell ref="F90:T90"/>
    <mergeCell ref="U90:V90"/>
    <mergeCell ref="W90:X90"/>
    <mergeCell ref="Y90:AB90"/>
    <mergeCell ref="AC90:AF90"/>
    <mergeCell ref="AG90:AI90"/>
    <mergeCell ref="C90:E90"/>
    <mergeCell ref="F91:T91"/>
    <mergeCell ref="U91:V91"/>
    <mergeCell ref="W91:X91"/>
    <mergeCell ref="Y91:AB91"/>
    <mergeCell ref="AC91:AF91"/>
    <mergeCell ref="AG91:AI91"/>
    <mergeCell ref="C91:E91"/>
    <mergeCell ref="F92:T92"/>
    <mergeCell ref="U92:V92"/>
    <mergeCell ref="W92:X92"/>
    <mergeCell ref="Y92:AB92"/>
    <mergeCell ref="AC92:AF92"/>
    <mergeCell ref="AG92:AI92"/>
  </mergeCells>
  <printOptions/>
  <pageMargins bottom="0.75" footer="0.0" header="0.0" left="0.7" right="0.7" top="0.75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2" width="3.75"/>
    <col customWidth="1" min="3" max="9" width="7.0"/>
    <col customWidth="1" min="10" max="10" width="10.38"/>
    <col customWidth="1" min="11" max="11" width="9.88"/>
    <col customWidth="1" min="12" max="12" width="5.75"/>
    <col customWidth="1" min="13" max="13" width="7.0"/>
    <col customWidth="1" min="14" max="14" width="52.63"/>
    <col customWidth="1" min="15" max="26" width="7.0"/>
  </cols>
  <sheetData>
    <row r="1" ht="19.5" customHeight="1">
      <c r="A1" s="338" t="s">
        <v>28</v>
      </c>
      <c r="B1" s="338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ht="15.0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ht="19.5" customHeight="1">
      <c r="A3" s="338" t="s">
        <v>2</v>
      </c>
      <c r="B3" s="355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392"/>
      <c r="N3" s="392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ht="19.5" customHeight="1">
      <c r="A4" s="338"/>
      <c r="B4" s="355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392"/>
      <c r="N4" s="392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ht="19.5" customHeight="1">
      <c r="A5" s="392"/>
      <c r="B5" s="393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392"/>
      <c r="N5" s="392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ht="19.5" customHeight="1">
      <c r="A6" s="392"/>
      <c r="B6" s="393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392"/>
      <c r="N6" s="392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ht="13.5" customHeight="1">
      <c r="A7" s="392"/>
      <c r="B7" s="393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392"/>
      <c r="N7" s="392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ht="19.5" hidden="1" customHeight="1">
      <c r="A8" s="392"/>
      <c r="B8" s="393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392"/>
      <c r="N8" s="392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ht="26.25" customHeight="1">
      <c r="A9" s="392"/>
      <c r="B9" s="393"/>
      <c r="C9" s="420" t="str">
        <f>"ใบสั่ง"&amp;'รายการจัดซื้อจัดจ้าง'!AD5</f>
        <v>ใบสั่งซื้อ</v>
      </c>
      <c r="D9" s="16"/>
      <c r="E9" s="16"/>
      <c r="F9" s="16"/>
      <c r="G9" s="16"/>
      <c r="H9" s="16"/>
      <c r="I9" s="16"/>
      <c r="J9" s="16"/>
      <c r="K9" s="17"/>
      <c r="L9" s="393"/>
      <c r="M9" s="392"/>
      <c r="N9" s="392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ht="19.5" customHeight="1">
      <c r="A10" s="392"/>
      <c r="B10" s="393"/>
      <c r="C10" s="421" t="s">
        <v>250</v>
      </c>
      <c r="D10" s="419" t="str">
        <f>'รายการจัดซื้อจัดจ้าง'!AD12</f>
        <v>บริษัท สวัสดีพานิช สเตชั่นเนอรี่ จำกัด</v>
      </c>
      <c r="E10" s="419"/>
      <c r="F10" s="419"/>
      <c r="G10" s="419"/>
      <c r="H10" s="419"/>
      <c r="I10" s="420" t="str">
        <f>"ใบสั่ง"&amp;'รายการจัดซื้อจัดจ้าง'!AD5&amp;"เลขที่ "</f>
        <v>ใบสั่งซื้อเลขที่ </v>
      </c>
      <c r="J10" s="17"/>
      <c r="K10" s="422">
        <f>'รายการจัดซื้อจัดจ้าง'!C4</f>
        <v>243619</v>
      </c>
      <c r="L10" s="419"/>
      <c r="M10" s="392"/>
      <c r="N10" s="392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ht="19.5" customHeight="1">
      <c r="A11" s="392"/>
      <c r="B11" s="393"/>
      <c r="C11" s="421" t="s">
        <v>251</v>
      </c>
      <c r="D11" s="423" t="str">
        <f>'รายการจัดซื้อจัดจ้าง'!AD13</f>
        <v>287/1 ถนนพิชัยสงคราม ตำบลในเมือง อำเภอเมืองพิษณุโลก จังหวัดพิษณุโลก</v>
      </c>
      <c r="E11" s="6"/>
      <c r="F11" s="6"/>
      <c r="G11" s="4"/>
      <c r="H11" s="421"/>
      <c r="I11" s="424" t="str">
        <f>"วันที่ "&amp;'รายการจัดซื้อจัดจ้าง'!AG23</f>
        <v>วันที่ 3 เดือน พฤษภาคม พ.ศ.2566</v>
      </c>
      <c r="J11" s="425"/>
      <c r="K11" s="419"/>
      <c r="L11" s="419"/>
      <c r="M11" s="392"/>
      <c r="N11" s="392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ht="19.5" customHeight="1">
      <c r="A12" s="392"/>
      <c r="B12" s="393"/>
      <c r="C12" s="421"/>
      <c r="D12" s="10"/>
      <c r="E12" s="11"/>
      <c r="F12" s="11"/>
      <c r="G12" s="12"/>
      <c r="H12" s="419"/>
      <c r="I12" s="424"/>
      <c r="J12" s="419"/>
      <c r="K12" s="419"/>
      <c r="L12" s="419"/>
      <c r="M12" s="392"/>
      <c r="N12" s="392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ht="19.5" customHeight="1">
      <c r="A13" s="392"/>
      <c r="B13" s="393"/>
      <c r="C13" s="421" t="s">
        <v>252</v>
      </c>
      <c r="D13" s="426" t="str">
        <f>'รายการจัดซื้อจัดจ้าง'!AD15</f>
        <v>094-6537905</v>
      </c>
      <c r="E13" s="16"/>
      <c r="F13" s="16"/>
      <c r="G13" s="17"/>
      <c r="H13" s="327" t="str">
        <f>"โรงเรียน"&amp;'หน้าหลัก'!C4</f>
        <v>โรงเรียนวัดกาญจนาราม</v>
      </c>
      <c r="I13" s="16"/>
      <c r="J13" s="16"/>
      <c r="K13" s="17"/>
      <c r="L13" s="393"/>
      <c r="M13" s="392"/>
      <c r="N13" s="392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ht="19.5" customHeight="1">
      <c r="A14" s="392"/>
      <c r="B14" s="393"/>
      <c r="C14" s="420" t="s">
        <v>253</v>
      </c>
      <c r="D14" s="17"/>
      <c r="E14" s="427">
        <f>'รายการจัดซื้อจัดจ้าง'!AD14</f>
        <v>655557000385</v>
      </c>
      <c r="F14" s="16"/>
      <c r="G14" s="17"/>
      <c r="H14" s="428" t="str">
        <f>'หน้าหลัก'!C5</f>
        <v>110  หมู่ 1 ต.กะแดะ อ.กาญจนดิษฐ์  จ.สุราษฎร์ธานี</v>
      </c>
      <c r="I14" s="6"/>
      <c r="J14" s="6"/>
      <c r="K14" s="4"/>
      <c r="L14" s="393"/>
      <c r="M14" s="392"/>
      <c r="N14" s="392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ht="19.5" customHeight="1">
      <c r="A15" s="392"/>
      <c r="B15" s="393"/>
      <c r="C15" s="420" t="s">
        <v>254</v>
      </c>
      <c r="D15" s="17"/>
      <c r="E15" s="429"/>
      <c r="F15" s="16"/>
      <c r="G15" s="17"/>
      <c r="H15" s="44"/>
      <c r="K15" s="45"/>
      <c r="L15" s="393"/>
      <c r="M15" s="392"/>
      <c r="N15" s="392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ht="19.5" customHeight="1">
      <c r="A16" s="392"/>
      <c r="B16" s="393"/>
      <c r="C16" s="421" t="s">
        <v>255</v>
      </c>
      <c r="D16" s="388"/>
      <c r="E16" s="16"/>
      <c r="F16" s="16"/>
      <c r="G16" s="17"/>
      <c r="H16" s="10"/>
      <c r="I16" s="11"/>
      <c r="J16" s="11"/>
      <c r="K16" s="12"/>
      <c r="L16" s="393"/>
      <c r="M16" s="392"/>
      <c r="N16" s="392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ht="19.5" customHeight="1">
      <c r="A17" s="392"/>
      <c r="B17" s="393"/>
      <c r="C17" s="421" t="s">
        <v>256</v>
      </c>
      <c r="D17" s="388"/>
      <c r="E17" s="16"/>
      <c r="F17" s="16"/>
      <c r="G17" s="17"/>
      <c r="H17" s="421" t="s">
        <v>257</v>
      </c>
      <c r="I17" s="325"/>
      <c r="J17" s="16"/>
      <c r="K17" s="17"/>
      <c r="L17" s="393"/>
      <c r="M17" s="392"/>
      <c r="N17" s="392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ht="9.75" customHeight="1">
      <c r="A18" s="392"/>
      <c r="B18" s="393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392"/>
      <c r="N18" s="392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ht="23.25" customHeight="1">
      <c r="A19" s="392"/>
      <c r="B19" s="393"/>
      <c r="C19" s="428" t="str">
        <f>"           ตามที่ "&amp;D10&amp;" ได้เสนอราคาไว้ต่อ "&amp;H13&amp;" ตามใบเสนอราคาเลขที่ - ลงวันที่ "&amp;'รายการจัดซื้อจัดจ้าง'!AG19&amp;" ซึ่งได้รับราคาและตกลง"&amp;'รายการจัดซื้อจัดจ้าง'!AD5&amp;"ตามรายการดังต่อไปนี้  การสั่ง"&amp;'รายการจัดซื้อจัดจ้าง'!AD5&amp;"อยู่ภายใต้เงื่อนไขต่อไปนี้"</f>
        <v>           ตามที่ บริษัท สวัสดีพานิช สเตชั่นเนอรี่ จำกัด ได้เสนอราคาไว้ต่อ โรงเรียนวัดกาญจนาราม ตามใบเสนอราคาเลขที่ - ลงวันที่ 3 เดือน พฤษภาคม พ.ศ.2566 ซึ่งได้รับราคาและตกลงซื้อตามรายการดังต่อไปนี้  การสั่งซื้ออยู่ภายใต้เงื่อนไขต่อไปนี้</v>
      </c>
      <c r="D19" s="6"/>
      <c r="E19" s="6"/>
      <c r="F19" s="6"/>
      <c r="G19" s="6"/>
      <c r="H19" s="6"/>
      <c r="I19" s="6"/>
      <c r="J19" s="6"/>
      <c r="K19" s="4"/>
      <c r="L19" s="393"/>
      <c r="M19" s="392"/>
      <c r="N19" s="392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ht="23.25" customHeight="1">
      <c r="A20" s="392"/>
      <c r="B20" s="393"/>
      <c r="C20" s="44"/>
      <c r="K20" s="45"/>
      <c r="L20" s="393"/>
      <c r="M20" s="392"/>
      <c r="N20" s="392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ht="12.0" customHeight="1">
      <c r="A21" s="392"/>
      <c r="B21" s="393"/>
      <c r="C21" s="8"/>
      <c r="D21" s="235"/>
      <c r="E21" s="235"/>
      <c r="F21" s="235"/>
      <c r="G21" s="235"/>
      <c r="H21" s="235"/>
      <c r="I21" s="235"/>
      <c r="J21" s="235"/>
      <c r="K21" s="9"/>
      <c r="L21" s="393"/>
      <c r="M21" s="392"/>
      <c r="N21" s="392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ht="14.25" customHeight="1">
      <c r="A22" s="392"/>
      <c r="B22" s="393"/>
      <c r="C22" s="430" t="s">
        <v>258</v>
      </c>
      <c r="D22" s="431" t="s">
        <v>237</v>
      </c>
      <c r="E22" s="166"/>
      <c r="F22" s="166"/>
      <c r="G22" s="69"/>
      <c r="H22" s="430" t="s">
        <v>170</v>
      </c>
      <c r="I22" s="430" t="s">
        <v>259</v>
      </c>
      <c r="J22" s="432" t="s">
        <v>260</v>
      </c>
      <c r="K22" s="430" t="s">
        <v>86</v>
      </c>
      <c r="L22" s="421"/>
      <c r="M22" s="392"/>
      <c r="N22" s="392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ht="23.25" customHeight="1">
      <c r="A23" s="392"/>
      <c r="B23" s="393"/>
      <c r="C23" s="85"/>
      <c r="D23" s="83"/>
      <c r="E23" s="235"/>
      <c r="F23" s="235"/>
      <c r="G23" s="84"/>
      <c r="H23" s="85"/>
      <c r="I23" s="85"/>
      <c r="J23" s="85"/>
      <c r="K23" s="85"/>
      <c r="L23" s="393"/>
      <c r="M23" s="392"/>
      <c r="N23" s="392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ht="43.5" customHeight="1">
      <c r="A24" s="392"/>
      <c r="B24" s="393"/>
      <c r="C24" s="433">
        <v>1.0</v>
      </c>
      <c r="D24" s="434" t="str">
        <f>'รายการจัดซื้อจัดจ้าง'!O4&amp;IF('รายการจัดซื้อจัดจ้าง'!J4="ซื้อ"," (รายละเอียดดังแนบ "&amp;'รายการจัดซื้อจัดจ้าง'!P8&amp;" รายการ)","")</f>
        <v/>
      </c>
      <c r="E24" s="91"/>
      <c r="F24" s="91"/>
      <c r="G24" s="92"/>
      <c r="H24" s="435">
        <v>1.0</v>
      </c>
      <c r="I24" s="433" t="s">
        <v>259</v>
      </c>
      <c r="J24" s="436">
        <f>'รายการจัดซื้อจัดจ้าง'!T8</f>
        <v>10455</v>
      </c>
      <c r="K24" s="436">
        <f>'รายการจัดซื้อจัดจ้าง'!T8</f>
        <v>10455</v>
      </c>
      <c r="L24" s="437"/>
      <c r="M24" s="392"/>
      <c r="N24" s="392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ht="19.5" customHeight="1">
      <c r="A25" s="392"/>
      <c r="B25" s="393"/>
      <c r="C25" s="438" t="str">
        <f>"("&amp;BAHTTEXT(K24)&amp;")"</f>
        <v>(หนึ่งหมื่นสี่ร้อยห้าสิบห้าบาทถ้วน)</v>
      </c>
      <c r="D25" s="166"/>
      <c r="E25" s="166"/>
      <c r="F25" s="166"/>
      <c r="G25" s="69"/>
      <c r="H25" s="357" t="s">
        <v>238</v>
      </c>
      <c r="I25" s="92"/>
      <c r="J25" s="439">
        <f>K24</f>
        <v>10455</v>
      </c>
      <c r="K25" s="92"/>
      <c r="L25" s="393"/>
      <c r="M25" s="392"/>
      <c r="N25" s="392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ht="19.5" customHeight="1">
      <c r="A26" s="392"/>
      <c r="B26" s="393"/>
      <c r="C26" s="72"/>
      <c r="G26" s="73"/>
      <c r="H26" s="357" t="s">
        <v>240</v>
      </c>
      <c r="I26" s="92"/>
      <c r="J26" s="440" t="s">
        <v>20</v>
      </c>
      <c r="K26" s="92"/>
      <c r="L26" s="393"/>
      <c r="M26" s="392"/>
      <c r="N26" s="392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ht="19.5" customHeight="1">
      <c r="A27" s="392"/>
      <c r="B27" s="393"/>
      <c r="C27" s="83"/>
      <c r="D27" s="235"/>
      <c r="E27" s="235"/>
      <c r="F27" s="235"/>
      <c r="G27" s="84"/>
      <c r="H27" s="357" t="s">
        <v>241</v>
      </c>
      <c r="I27" s="92"/>
      <c r="J27" s="439">
        <f>J25</f>
        <v>10455</v>
      </c>
      <c r="K27" s="92"/>
      <c r="L27" s="393"/>
      <c r="M27" s="392"/>
      <c r="N27" s="392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ht="19.5" customHeight="1">
      <c r="A28" s="392"/>
      <c r="B28" s="393"/>
      <c r="C28" s="419"/>
      <c r="D28" s="420" t="s">
        <v>261</v>
      </c>
      <c r="E28" s="16"/>
      <c r="F28" s="16"/>
      <c r="G28" s="16"/>
      <c r="H28" s="17"/>
      <c r="I28" s="419"/>
      <c r="J28" s="419"/>
      <c r="K28" s="419"/>
      <c r="L28" s="419"/>
      <c r="M28" s="392"/>
      <c r="N28" s="392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ht="19.5" customHeight="1">
      <c r="A29" s="392"/>
      <c r="B29" s="393"/>
      <c r="C29" s="419"/>
      <c r="D29" s="325" t="s">
        <v>262</v>
      </c>
      <c r="E29" s="17"/>
      <c r="F29" s="421" t="str">
        <f>'รายการจัดซื้อจัดจ้าง'!AD25&amp;" วัน"</f>
        <v>3 วัน</v>
      </c>
      <c r="G29" s="419" t="s">
        <v>263</v>
      </c>
      <c r="H29" s="419"/>
      <c r="I29" s="419"/>
      <c r="J29" s="419"/>
      <c r="K29" s="419"/>
      <c r="L29" s="419"/>
      <c r="M29" s="392"/>
      <c r="N29" s="392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ht="19.5" customHeight="1">
      <c r="A30" s="392"/>
      <c r="B30" s="393"/>
      <c r="C30" s="419"/>
      <c r="D30" s="419" t="s">
        <v>264</v>
      </c>
      <c r="E30" s="419"/>
      <c r="F30" s="419"/>
      <c r="G30" s="441" t="str">
        <f>"วันที่ "&amp;'รายการจัดซื้อจัดจ้าง'!AG26</f>
        <v>วันที่ 6 เดือน พฤษภาคม พ.ศ.2566</v>
      </c>
      <c r="H30" s="16"/>
      <c r="I30" s="16"/>
      <c r="J30" s="17"/>
      <c r="K30" s="419"/>
      <c r="L30" s="419"/>
      <c r="M30" s="392"/>
      <c r="N30" s="392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ht="18.75" customHeight="1">
      <c r="A31" s="392"/>
      <c r="B31" s="393"/>
      <c r="C31" s="419"/>
      <c r="D31" s="442" t="str">
        <f>"3. สถานที่ส่งมอบ "&amp;H13</f>
        <v>3. สถานที่ส่งมอบ โรงเรียนวัดกาญจนาราม</v>
      </c>
      <c r="E31" s="327" t="str">
        <f>"โรงเรียน"&amp;'หน้าหลัก'!C4</f>
        <v>โรงเรียนวัดกาญจนาราม</v>
      </c>
      <c r="F31" s="16"/>
      <c r="G31" s="16"/>
      <c r="H31" s="16"/>
      <c r="I31" s="16"/>
      <c r="J31" s="16"/>
      <c r="K31" s="17"/>
      <c r="L31" s="393"/>
      <c r="M31" s="392"/>
      <c r="N31" s="392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ht="19.5" customHeight="1">
      <c r="A32" s="392"/>
      <c r="B32" s="393"/>
      <c r="C32" s="419"/>
      <c r="D32" s="442"/>
      <c r="E32" s="327" t="str">
        <f>H14</f>
        <v>110  หมู่ 1 ต.กะแดะ อ.กาญจนดิษฐ์  จ.สุราษฎร์ธานี</v>
      </c>
      <c r="F32" s="16"/>
      <c r="G32" s="16"/>
      <c r="H32" s="16"/>
      <c r="I32" s="16"/>
      <c r="J32" s="16"/>
      <c r="K32" s="17"/>
      <c r="L32" s="393"/>
      <c r="M32" s="392"/>
      <c r="N32" s="392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ht="19.5" customHeight="1">
      <c r="A33" s="392"/>
      <c r="B33" s="393"/>
      <c r="C33" s="419"/>
      <c r="D33" s="419" t="s">
        <v>265</v>
      </c>
      <c r="E33" s="419"/>
      <c r="F33" s="393" t="s">
        <v>20</v>
      </c>
      <c r="H33" s="419" t="s">
        <v>266</v>
      </c>
      <c r="I33" s="419"/>
      <c r="J33" s="419"/>
      <c r="K33" s="419"/>
      <c r="L33" s="419"/>
      <c r="M33" s="392"/>
      <c r="N33" s="392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ht="19.5" customHeight="1">
      <c r="A34" s="392"/>
      <c r="B34" s="393"/>
      <c r="C34" s="419"/>
      <c r="D34" s="443" t="s">
        <v>267</v>
      </c>
      <c r="E34" s="6"/>
      <c r="F34" s="6"/>
      <c r="G34" s="6"/>
      <c r="H34" s="6"/>
      <c r="I34" s="6"/>
      <c r="J34" s="6"/>
      <c r="K34" s="4"/>
      <c r="L34" s="393"/>
      <c r="M34" s="392"/>
      <c r="N34" s="392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ht="19.5" customHeight="1">
      <c r="A35" s="392"/>
      <c r="B35" s="393"/>
      <c r="C35" s="419"/>
      <c r="D35" s="10"/>
      <c r="E35" s="11"/>
      <c r="F35" s="11"/>
      <c r="G35" s="11"/>
      <c r="H35" s="11"/>
      <c r="I35" s="11"/>
      <c r="J35" s="11"/>
      <c r="K35" s="12"/>
      <c r="L35" s="393"/>
      <c r="M35" s="392"/>
      <c r="N35" s="392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ht="19.5" customHeight="1">
      <c r="A36" s="392"/>
      <c r="B36" s="393"/>
      <c r="C36" s="419"/>
      <c r="D36" s="428" t="s">
        <v>268</v>
      </c>
      <c r="E36" s="6"/>
      <c r="F36" s="6"/>
      <c r="G36" s="6"/>
      <c r="H36" s="6"/>
      <c r="I36" s="6"/>
      <c r="J36" s="6"/>
      <c r="K36" s="4"/>
      <c r="L36" s="393"/>
      <c r="M36" s="392"/>
      <c r="N36" s="392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  <row r="37" ht="19.5" customHeight="1">
      <c r="A37" s="392"/>
      <c r="B37" s="393"/>
      <c r="C37" s="419"/>
      <c r="D37" s="10"/>
      <c r="E37" s="11"/>
      <c r="F37" s="11"/>
      <c r="G37" s="11"/>
      <c r="H37" s="11"/>
      <c r="I37" s="11"/>
      <c r="J37" s="11"/>
      <c r="K37" s="12"/>
      <c r="L37" s="393"/>
      <c r="M37" s="392"/>
      <c r="N37" s="392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  <row r="38" ht="19.5" customHeight="1">
      <c r="A38" s="392"/>
      <c r="B38" s="393"/>
      <c r="C38" s="419"/>
      <c r="D38" s="442"/>
      <c r="E38" s="442"/>
      <c r="F38" s="442"/>
      <c r="G38" s="442"/>
      <c r="H38" s="442"/>
      <c r="I38" s="442"/>
      <c r="J38" s="442"/>
      <c r="K38" s="442"/>
      <c r="L38" s="442"/>
      <c r="M38" s="392"/>
      <c r="N38" s="392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</row>
    <row r="39" ht="19.5" customHeight="1">
      <c r="A39" s="392"/>
      <c r="B39" s="393"/>
      <c r="C39" s="325" t="s">
        <v>269</v>
      </c>
      <c r="D39" s="16"/>
      <c r="E39" s="16"/>
      <c r="F39" s="17"/>
      <c r="G39" s="419"/>
      <c r="H39" s="325" t="str">
        <f>"ลงชื่อ....................................... "&amp;IF('รายการจัดซื้อจัดจ้าง'!J4="ซื้อ","ผู้ขาย","ผู้รับจ้าง")</f>
        <v>ลงชื่อ....................................... ผู้รับจ้าง</v>
      </c>
      <c r="I39" s="16"/>
      <c r="J39" s="16"/>
      <c r="K39" s="17"/>
      <c r="L39" s="393"/>
      <c r="M39" s="392"/>
      <c r="N39" s="392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</row>
    <row r="40" ht="19.5" customHeight="1">
      <c r="A40" s="392"/>
      <c r="B40" s="393"/>
      <c r="C40" s="325" t="str">
        <f>"( "&amp;'หน้าหลัก'!C10&amp;" )"</f>
        <v>( นายสิรวิชญ์   ทองปรีชา )</v>
      </c>
      <c r="D40" s="16"/>
      <c r="E40" s="16"/>
      <c r="F40" s="17"/>
      <c r="G40" s="419"/>
      <c r="H40" s="325" t="str">
        <f>"( "&amp;'รายการจัดซื้อจัดจ้าง'!T7&amp;" )"</f>
        <v>(                                               )</v>
      </c>
      <c r="I40" s="16"/>
      <c r="J40" s="16"/>
      <c r="K40" s="17"/>
      <c r="L40" s="393"/>
      <c r="M40" s="392"/>
      <c r="N40" s="392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</row>
    <row r="41" ht="19.5" customHeight="1">
      <c r="A41" s="392"/>
      <c r="B41" s="393"/>
      <c r="C41" s="325" t="str">
        <f>"ผู้อำนวยการโรงเรียน"&amp;'หน้าหลัก'!C4</f>
        <v>ผู้อำนวยการโรงเรียนวัดกาญจนาราม</v>
      </c>
      <c r="D41" s="16"/>
      <c r="E41" s="16"/>
      <c r="F41" s="17"/>
      <c r="G41" s="419"/>
      <c r="H41" s="325" t="s">
        <v>270</v>
      </c>
      <c r="I41" s="16"/>
      <c r="J41" s="16"/>
      <c r="K41" s="17"/>
      <c r="L41" s="393"/>
      <c r="M41" s="392"/>
      <c r="N41" s="392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  <row r="42" ht="19.5" customHeight="1">
      <c r="A42" s="392"/>
      <c r="B42" s="393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392"/>
      <c r="N42" s="392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</row>
    <row r="43" ht="14.25" customHeight="1">
      <c r="A43" s="392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2"/>
      <c r="N43" s="392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</row>
    <row r="44" ht="14.25" customHeight="1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</row>
    <row r="45" ht="14.25" customHeight="1">
      <c r="A45" s="392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</row>
    <row r="46" ht="14.25" customHeight="1">
      <c r="A46" s="393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</row>
    <row r="47" ht="14.25" customHeight="1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</row>
    <row r="48" ht="14.25" customHeight="1">
      <c r="A48" s="39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</row>
    <row r="49" ht="14.25" customHeight="1">
      <c r="A49" s="393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</row>
    <row r="50" ht="14.25" customHeight="1">
      <c r="A50" s="39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</row>
    <row r="51" ht="14.25" customHeight="1">
      <c r="A51" s="393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</row>
    <row r="52" ht="14.25" customHeight="1">
      <c r="A52" s="393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</row>
    <row r="53" ht="14.25" customHeight="1">
      <c r="A53" s="393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</row>
    <row r="54" ht="14.25" customHeight="1">
      <c r="A54" s="393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</row>
    <row r="55" ht="14.25" customHeight="1">
      <c r="A55" s="393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</row>
    <row r="56" ht="14.25" customHeight="1">
      <c r="A56" s="393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</row>
    <row r="57" ht="14.25" customHeight="1">
      <c r="A57" s="393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</row>
    <row r="58" ht="14.25" customHeight="1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</row>
    <row r="59" ht="14.25" customHeight="1">
      <c r="A59" s="393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</row>
    <row r="60" ht="14.25" customHeight="1">
      <c r="A60" s="393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</row>
    <row r="61" ht="14.25" customHeight="1">
      <c r="A61" s="393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</row>
    <row r="62" ht="14.25" customHeight="1">
      <c r="A62" s="393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</row>
    <row r="63" ht="14.25" customHeight="1">
      <c r="A63" s="393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</row>
    <row r="64" ht="14.25" customHeight="1">
      <c r="A64" s="39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</row>
    <row r="65" ht="14.25" customHeight="1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</row>
    <row r="66" ht="14.25" customHeight="1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</row>
    <row r="67" ht="14.25" customHeight="1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</row>
    <row r="68" ht="14.2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</row>
    <row r="69" ht="14.2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</row>
    <row r="70" ht="14.2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</row>
    <row r="71" ht="14.25" customHeight="1">
      <c r="A71" s="393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</row>
    <row r="72" ht="14.25" customHeight="1">
      <c r="A72" s="393"/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</row>
    <row r="73" ht="14.25" customHeight="1">
      <c r="A73" s="393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</row>
    <row r="74" ht="14.25" customHeight="1">
      <c r="A74" s="393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</row>
    <row r="75" ht="14.25" customHeight="1">
      <c r="A75" s="393"/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</row>
    <row r="76" ht="14.25" customHeight="1">
      <c r="A76" s="393"/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</row>
    <row r="77" ht="14.25" customHeight="1">
      <c r="A77" s="393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</row>
    <row r="78" ht="14.25" customHeight="1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</row>
    <row r="79" ht="14.25" customHeight="1">
      <c r="A79" s="393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</row>
    <row r="80" ht="14.25" customHeight="1">
      <c r="A80" s="393"/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</row>
    <row r="81" ht="14.25" customHeight="1">
      <c r="A81" s="393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</row>
    <row r="82" ht="14.25" customHeight="1">
      <c r="A82" s="393"/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</row>
    <row r="83" ht="14.25" customHeight="1">
      <c r="A83" s="393"/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</row>
    <row r="84" ht="14.25" customHeight="1">
      <c r="A84" s="393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</row>
    <row r="85" ht="14.25" customHeight="1">
      <c r="A85" s="393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</row>
    <row r="86" ht="14.25" customHeight="1">
      <c r="A86" s="393"/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</row>
    <row r="87" ht="14.25" customHeight="1">
      <c r="A87" s="393"/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</row>
    <row r="88" ht="14.25" customHeight="1">
      <c r="A88" s="393"/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</row>
    <row r="89" ht="14.25" customHeight="1">
      <c r="A89" s="393"/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</row>
    <row r="90" ht="14.25" customHeight="1">
      <c r="A90" s="393"/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</row>
    <row r="91" ht="14.25" customHeight="1">
      <c r="A91" s="393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</row>
    <row r="92" ht="14.25" customHeight="1">
      <c r="A92" s="393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</row>
    <row r="93" ht="14.25" customHeight="1">
      <c r="A93" s="393"/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</row>
    <row r="94" ht="14.25" customHeight="1">
      <c r="A94" s="393"/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</row>
    <row r="95" ht="14.25" customHeight="1">
      <c r="A95" s="393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</row>
    <row r="96" ht="14.25" customHeight="1">
      <c r="A96" s="393"/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</row>
    <row r="97" ht="14.25" customHeight="1">
      <c r="A97" s="393"/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</row>
    <row r="98" ht="14.25" customHeight="1">
      <c r="A98" s="393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</row>
    <row r="99" ht="14.25" customHeight="1">
      <c r="A99" s="393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</row>
    <row r="100" ht="14.25" customHeight="1">
      <c r="A100" s="393"/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</row>
    <row r="101" ht="14.25" customHeight="1">
      <c r="A101" s="393"/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</row>
    <row r="102" ht="14.25" customHeight="1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</row>
    <row r="103" ht="14.25" customHeight="1">
      <c r="A103" s="393"/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</row>
    <row r="104" ht="14.25" customHeight="1">
      <c r="A104" s="393"/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</row>
    <row r="105" ht="14.25" customHeight="1">
      <c r="A105" s="393"/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</row>
    <row r="106" ht="14.25" customHeight="1">
      <c r="A106" s="393"/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</row>
    <row r="107" ht="14.25" customHeight="1">
      <c r="A107" s="393"/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</row>
    <row r="108" ht="14.25" customHeight="1">
      <c r="A108" s="393"/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</row>
    <row r="109" ht="14.25" customHeight="1">
      <c r="A109" s="393"/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</row>
    <row r="110" ht="14.25" customHeight="1">
      <c r="A110" s="393"/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</row>
    <row r="111" ht="14.25" customHeight="1">
      <c r="A111" s="393"/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</row>
    <row r="112" ht="14.25" customHeight="1">
      <c r="A112" s="393"/>
      <c r="B112" s="393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</row>
    <row r="113" ht="14.25" customHeight="1">
      <c r="A113" s="393"/>
      <c r="B113" s="393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</row>
    <row r="114" ht="14.25" customHeight="1">
      <c r="A114" s="393"/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</row>
    <row r="115" ht="14.25" customHeight="1">
      <c r="A115" s="393"/>
      <c r="B115" s="393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</row>
    <row r="116" ht="14.25" customHeight="1">
      <c r="A116" s="393"/>
      <c r="B116" s="393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</row>
    <row r="117" ht="14.25" customHeight="1">
      <c r="A117" s="393"/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</row>
    <row r="118" ht="14.25" customHeight="1">
      <c r="A118" s="393"/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</row>
    <row r="119" ht="14.25" customHeight="1">
      <c r="A119" s="393"/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</row>
    <row r="120" ht="14.25" customHeight="1">
      <c r="A120" s="393"/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</row>
    <row r="121" ht="14.25" customHeight="1">
      <c r="A121" s="393"/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</row>
    <row r="122" ht="14.25" customHeight="1">
      <c r="A122" s="393"/>
      <c r="B122" s="393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</row>
    <row r="123" ht="14.25" customHeight="1">
      <c r="A123" s="393"/>
      <c r="B123" s="393"/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</row>
    <row r="124" ht="14.25" customHeight="1">
      <c r="A124" s="393"/>
      <c r="B124" s="393"/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</row>
    <row r="125" ht="14.25" customHeight="1">
      <c r="A125" s="393"/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</row>
    <row r="126" ht="14.25" customHeight="1">
      <c r="A126" s="393"/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</row>
    <row r="127" ht="14.25" customHeight="1">
      <c r="A127" s="393"/>
      <c r="B127" s="393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</row>
    <row r="128" ht="14.25" customHeight="1">
      <c r="A128" s="393"/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</row>
    <row r="129" ht="14.25" customHeight="1">
      <c r="A129" s="393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</row>
    <row r="130" ht="14.25" customHeight="1">
      <c r="A130" s="393"/>
      <c r="B130" s="393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</row>
    <row r="131" ht="14.25" customHeight="1">
      <c r="A131" s="393"/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</row>
    <row r="132" ht="14.25" customHeight="1">
      <c r="A132" s="393"/>
      <c r="B132" s="393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</row>
    <row r="133" ht="14.25" customHeight="1">
      <c r="A133" s="393"/>
      <c r="B133" s="393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</row>
    <row r="134" ht="14.25" customHeight="1">
      <c r="A134" s="393"/>
      <c r="B134" s="393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</row>
    <row r="135" ht="14.25" customHeight="1">
      <c r="A135" s="393"/>
      <c r="B135" s="393"/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</row>
    <row r="136" ht="14.25" customHeight="1">
      <c r="A136" s="393"/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</row>
    <row r="137" ht="14.25" customHeight="1">
      <c r="A137" s="393"/>
      <c r="B137" s="393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</row>
    <row r="138" ht="14.25" customHeight="1">
      <c r="A138" s="393"/>
      <c r="B138" s="393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</row>
    <row r="139" ht="14.25" customHeight="1">
      <c r="A139" s="393"/>
      <c r="B139" s="393"/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</row>
    <row r="140" ht="14.25" customHeight="1">
      <c r="A140" s="393"/>
      <c r="B140" s="393"/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</row>
    <row r="141" ht="14.25" customHeight="1">
      <c r="A141" s="393"/>
      <c r="B141" s="393"/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</row>
    <row r="142" ht="14.25" customHeight="1">
      <c r="A142" s="393"/>
      <c r="B142" s="393"/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</row>
    <row r="143" ht="14.25" customHeight="1">
      <c r="A143" s="393"/>
      <c r="B143" s="393"/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</row>
    <row r="144" ht="14.25" customHeight="1">
      <c r="A144" s="393"/>
      <c r="B144" s="393"/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</row>
    <row r="145" ht="14.25" customHeight="1">
      <c r="A145" s="393"/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</row>
    <row r="146" ht="14.25" customHeight="1">
      <c r="A146" s="393"/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</row>
    <row r="147" ht="14.25" customHeight="1">
      <c r="A147" s="393"/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</row>
    <row r="148" ht="14.25" customHeight="1">
      <c r="A148" s="393"/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</row>
    <row r="149" ht="14.25" customHeight="1">
      <c r="A149" s="393"/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</row>
    <row r="150" ht="14.25" customHeight="1">
      <c r="A150" s="393"/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</row>
    <row r="151" ht="14.25" customHeight="1">
      <c r="A151" s="393"/>
      <c r="B151" s="393"/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</row>
    <row r="152" ht="14.25" customHeight="1">
      <c r="A152" s="393"/>
      <c r="B152" s="393"/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</row>
    <row r="153" ht="14.25" customHeight="1">
      <c r="A153" s="393"/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</row>
    <row r="154" ht="14.25" customHeight="1">
      <c r="A154" s="393"/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</row>
    <row r="155" ht="14.25" customHeight="1">
      <c r="A155" s="393"/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</row>
    <row r="156" ht="14.25" customHeight="1">
      <c r="A156" s="393"/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</row>
    <row r="157" ht="14.25" customHeight="1">
      <c r="A157" s="393"/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</row>
    <row r="158" ht="14.25" customHeight="1">
      <c r="A158" s="393"/>
      <c r="B158" s="393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</row>
    <row r="159" ht="14.25" customHeight="1">
      <c r="A159" s="393"/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</row>
    <row r="160" ht="14.25" customHeight="1">
      <c r="A160" s="393"/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</row>
    <row r="161" ht="14.25" customHeight="1">
      <c r="A161" s="393"/>
      <c r="B161" s="393"/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</row>
    <row r="162" ht="14.25" customHeight="1">
      <c r="A162" s="393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</row>
    <row r="163" ht="14.25" customHeight="1">
      <c r="A163" s="393"/>
      <c r="B163" s="393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</row>
    <row r="164" ht="14.25" customHeight="1">
      <c r="A164" s="393"/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</row>
    <row r="165" ht="14.25" customHeight="1">
      <c r="A165" s="393"/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</row>
    <row r="166" ht="14.25" customHeight="1">
      <c r="A166" s="393"/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</row>
    <row r="167" ht="14.25" customHeight="1">
      <c r="A167" s="393"/>
      <c r="B167" s="393"/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</row>
    <row r="168" ht="14.25" customHeight="1">
      <c r="A168" s="393"/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</row>
    <row r="169" ht="14.25" customHeight="1">
      <c r="A169" s="393"/>
      <c r="B169" s="393"/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</row>
    <row r="170" ht="14.25" customHeight="1">
      <c r="A170" s="393"/>
      <c r="B170" s="393"/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</row>
    <row r="171" ht="14.25" customHeight="1">
      <c r="A171" s="393"/>
      <c r="B171" s="393"/>
      <c r="C171" s="393"/>
      <c r="D171" s="393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</row>
    <row r="172" ht="14.25" customHeight="1">
      <c r="A172" s="393"/>
      <c r="B172" s="393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</row>
    <row r="173" ht="14.25" customHeight="1">
      <c r="A173" s="393"/>
      <c r="B173" s="393"/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</row>
    <row r="174" ht="14.25" customHeight="1">
      <c r="A174" s="393"/>
      <c r="B174" s="393"/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</row>
    <row r="175" ht="14.25" customHeight="1">
      <c r="A175" s="393"/>
      <c r="B175" s="393"/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  <c r="Z175" s="393"/>
    </row>
    <row r="176" ht="14.25" customHeight="1">
      <c r="A176" s="393"/>
      <c r="B176" s="393"/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  <c r="Z176" s="393"/>
    </row>
    <row r="177" ht="14.25" customHeight="1">
      <c r="A177" s="393"/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</row>
    <row r="178" ht="14.25" customHeight="1">
      <c r="A178" s="393"/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  <c r="Z178" s="393"/>
    </row>
    <row r="179" ht="14.25" customHeight="1">
      <c r="A179" s="393"/>
      <c r="B179" s="393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</row>
    <row r="180" ht="14.25" customHeight="1">
      <c r="A180" s="393"/>
      <c r="B180" s="393"/>
      <c r="C180" s="393"/>
      <c r="D180" s="393"/>
      <c r="E180" s="393"/>
      <c r="F180" s="393"/>
      <c r="G180" s="393"/>
      <c r="H180" s="393"/>
      <c r="I180" s="393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</row>
    <row r="181" ht="14.25" customHeight="1">
      <c r="A181" s="393"/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</row>
    <row r="182" ht="14.25" customHeight="1">
      <c r="A182" s="393"/>
      <c r="B182" s="393"/>
      <c r="C182" s="393"/>
      <c r="D182" s="393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</row>
    <row r="183" ht="14.25" customHeight="1">
      <c r="A183" s="393"/>
      <c r="B183" s="393"/>
      <c r="C183" s="393"/>
      <c r="D183" s="393"/>
      <c r="E183" s="393"/>
      <c r="F183" s="393"/>
      <c r="G183" s="393"/>
      <c r="H183" s="393"/>
      <c r="I183" s="393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</row>
    <row r="184" ht="14.25" customHeight="1">
      <c r="A184" s="393"/>
      <c r="B184" s="393"/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</row>
    <row r="185" ht="14.25" customHeight="1">
      <c r="A185" s="393"/>
      <c r="B185" s="393"/>
      <c r="C185" s="393"/>
      <c r="D185" s="393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</row>
    <row r="186" ht="14.25" customHeight="1">
      <c r="A186" s="393"/>
      <c r="B186" s="393"/>
      <c r="C186" s="393"/>
      <c r="D186" s="393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</row>
    <row r="187" ht="14.25" customHeight="1">
      <c r="A187" s="393"/>
      <c r="B187" s="393"/>
      <c r="C187" s="393"/>
      <c r="D187" s="393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</row>
    <row r="188" ht="14.25" customHeight="1">
      <c r="A188" s="393"/>
      <c r="B188" s="393"/>
      <c r="C188" s="393"/>
      <c r="D188" s="393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</row>
    <row r="189" ht="14.25" customHeight="1">
      <c r="A189" s="393"/>
      <c r="B189" s="393"/>
      <c r="C189" s="393"/>
      <c r="D189" s="393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</row>
    <row r="190" ht="14.25" customHeight="1">
      <c r="A190" s="393"/>
      <c r="B190" s="393"/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</row>
    <row r="191" ht="14.25" customHeight="1">
      <c r="A191" s="393"/>
      <c r="B191" s="393"/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3"/>
      <c r="X191" s="393"/>
      <c r="Y191" s="393"/>
      <c r="Z191" s="393"/>
    </row>
    <row r="192" ht="14.25" customHeight="1">
      <c r="A192" s="393"/>
      <c r="B192" s="393"/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</row>
    <row r="193" ht="14.25" customHeight="1">
      <c r="A193" s="393"/>
      <c r="B193" s="393"/>
      <c r="C193" s="393"/>
      <c r="D193" s="393"/>
      <c r="E193" s="393"/>
      <c r="F193" s="393"/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</row>
    <row r="194" ht="14.25" customHeight="1">
      <c r="A194" s="393"/>
      <c r="B194" s="393"/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</row>
    <row r="195" ht="14.25" customHeight="1">
      <c r="A195" s="393"/>
      <c r="B195" s="393"/>
      <c r="C195" s="393"/>
      <c r="D195" s="393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</row>
    <row r="196" ht="14.25" customHeight="1">
      <c r="A196" s="393"/>
      <c r="B196" s="393"/>
      <c r="C196" s="393"/>
      <c r="D196" s="393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</row>
    <row r="197" ht="14.25" customHeight="1">
      <c r="A197" s="393"/>
      <c r="B197" s="393"/>
      <c r="C197" s="393"/>
      <c r="D197" s="393"/>
      <c r="E197" s="393"/>
      <c r="F197" s="393"/>
      <c r="G197" s="393"/>
      <c r="H197" s="393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3"/>
      <c r="X197" s="393"/>
      <c r="Y197" s="393"/>
      <c r="Z197" s="393"/>
    </row>
    <row r="198" ht="14.25" customHeight="1">
      <c r="A198" s="393"/>
      <c r="B198" s="393"/>
      <c r="C198" s="393"/>
      <c r="D198" s="393"/>
      <c r="E198" s="393"/>
      <c r="F198" s="393"/>
      <c r="G198" s="393"/>
      <c r="H198" s="393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</row>
    <row r="199" ht="14.25" customHeight="1">
      <c r="A199" s="393"/>
      <c r="B199" s="393"/>
      <c r="C199" s="393"/>
      <c r="D199" s="393"/>
      <c r="E199" s="393"/>
      <c r="F199" s="393"/>
      <c r="G199" s="393"/>
      <c r="H199" s="393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</row>
    <row r="200" ht="14.25" customHeight="1">
      <c r="A200" s="393"/>
      <c r="B200" s="393"/>
      <c r="C200" s="393"/>
      <c r="D200" s="393"/>
      <c r="E200" s="393"/>
      <c r="F200" s="393"/>
      <c r="G200" s="393"/>
      <c r="H200" s="393"/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</row>
    <row r="201" ht="14.25" customHeight="1">
      <c r="A201" s="393"/>
      <c r="B201" s="393"/>
      <c r="C201" s="393"/>
      <c r="D201" s="393"/>
      <c r="E201" s="393"/>
      <c r="F201" s="393"/>
      <c r="G201" s="393"/>
      <c r="H201" s="393"/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</row>
    <row r="202" ht="14.25" customHeight="1">
      <c r="A202" s="393"/>
      <c r="B202" s="393"/>
      <c r="C202" s="393"/>
      <c r="D202" s="393"/>
      <c r="E202" s="393"/>
      <c r="F202" s="393"/>
      <c r="G202" s="393"/>
      <c r="H202" s="393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</row>
    <row r="203" ht="14.25" customHeight="1">
      <c r="A203" s="393"/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</row>
    <row r="204" ht="14.25" customHeight="1">
      <c r="A204" s="393"/>
      <c r="B204" s="393"/>
      <c r="C204" s="393"/>
      <c r="D204" s="393"/>
      <c r="E204" s="393"/>
      <c r="F204" s="393"/>
      <c r="G204" s="393"/>
      <c r="H204" s="393"/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</row>
    <row r="205" ht="14.25" customHeight="1">
      <c r="A205" s="393"/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</row>
    <row r="206" ht="14.25" customHeight="1">
      <c r="A206" s="393"/>
      <c r="B206" s="393"/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</row>
    <row r="207" ht="14.25" customHeight="1">
      <c r="A207" s="393"/>
      <c r="B207" s="393"/>
      <c r="C207" s="393"/>
      <c r="D207" s="393"/>
      <c r="E207" s="393"/>
      <c r="F207" s="393"/>
      <c r="G207" s="393"/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</row>
    <row r="208" ht="14.25" customHeight="1">
      <c r="A208" s="393"/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</row>
    <row r="209" ht="14.25" customHeight="1">
      <c r="A209" s="393"/>
      <c r="B209" s="393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</row>
    <row r="210" ht="14.25" customHeight="1">
      <c r="A210" s="393"/>
      <c r="B210" s="393"/>
      <c r="C210" s="393"/>
      <c r="D210" s="393"/>
      <c r="E210" s="393"/>
      <c r="F210" s="393"/>
      <c r="G210" s="393"/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</row>
    <row r="211" ht="14.25" customHeight="1">
      <c r="A211" s="393"/>
      <c r="B211" s="393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</row>
    <row r="212" ht="14.25" customHeight="1">
      <c r="A212" s="393"/>
      <c r="B212" s="393"/>
      <c r="C212" s="393"/>
      <c r="D212" s="393"/>
      <c r="E212" s="393"/>
      <c r="F212" s="393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</row>
    <row r="213" ht="14.25" customHeight="1">
      <c r="A213" s="393"/>
      <c r="B213" s="393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</row>
    <row r="214" ht="14.25" customHeight="1">
      <c r="A214" s="393"/>
      <c r="B214" s="393"/>
      <c r="C214" s="393"/>
      <c r="D214" s="393"/>
      <c r="E214" s="393"/>
      <c r="F214" s="393"/>
      <c r="G214" s="393"/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</row>
    <row r="215" ht="14.25" customHeight="1">
      <c r="A215" s="393"/>
      <c r="B215" s="393"/>
      <c r="C215" s="393"/>
      <c r="D215" s="393"/>
      <c r="E215" s="393"/>
      <c r="F215" s="393"/>
      <c r="G215" s="393"/>
      <c r="H215" s="393"/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3"/>
      <c r="X215" s="393"/>
      <c r="Y215" s="393"/>
      <c r="Z215" s="393"/>
    </row>
    <row r="216" ht="14.25" customHeight="1">
      <c r="A216" s="393"/>
      <c r="B216" s="393"/>
      <c r="C216" s="393"/>
      <c r="D216" s="393"/>
      <c r="E216" s="393"/>
      <c r="F216" s="393"/>
      <c r="G216" s="393"/>
      <c r="H216" s="393"/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3"/>
      <c r="X216" s="393"/>
      <c r="Y216" s="393"/>
      <c r="Z216" s="393"/>
    </row>
    <row r="217" ht="14.25" customHeight="1">
      <c r="A217" s="393"/>
      <c r="B217" s="393"/>
      <c r="C217" s="393"/>
      <c r="D217" s="393"/>
      <c r="E217" s="393"/>
      <c r="F217" s="393"/>
      <c r="G217" s="393"/>
      <c r="H217" s="393"/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3"/>
      <c r="X217" s="393"/>
      <c r="Y217" s="393"/>
      <c r="Z217" s="393"/>
    </row>
    <row r="218" ht="14.25" customHeight="1">
      <c r="A218" s="393"/>
      <c r="B218" s="393"/>
      <c r="C218" s="393"/>
      <c r="D218" s="393"/>
      <c r="E218" s="393"/>
      <c r="F218" s="393"/>
      <c r="G218" s="393"/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</row>
    <row r="219" ht="14.25" customHeight="1">
      <c r="A219" s="393"/>
      <c r="B219" s="393"/>
      <c r="C219" s="393"/>
      <c r="D219" s="393"/>
      <c r="E219" s="393"/>
      <c r="F219" s="393"/>
      <c r="G219" s="393"/>
      <c r="H219" s="393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</row>
    <row r="220" ht="14.25" customHeight="1">
      <c r="A220" s="393"/>
      <c r="B220" s="393"/>
      <c r="C220" s="393"/>
      <c r="D220" s="393"/>
      <c r="E220" s="393"/>
      <c r="F220" s="393"/>
      <c r="G220" s="393"/>
      <c r="H220" s="393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</row>
    <row r="221" ht="14.25" customHeight="1">
      <c r="A221" s="393"/>
      <c r="B221" s="393"/>
      <c r="C221" s="393"/>
      <c r="D221" s="393"/>
      <c r="E221" s="393"/>
      <c r="F221" s="393"/>
      <c r="G221" s="393"/>
      <c r="H221" s="393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</row>
    <row r="222" ht="14.25" customHeight="1">
      <c r="A222" s="393"/>
      <c r="B222" s="393"/>
      <c r="C222" s="393"/>
      <c r="D222" s="393"/>
      <c r="E222" s="393"/>
      <c r="F222" s="393"/>
      <c r="G222" s="393"/>
      <c r="H222" s="393"/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</row>
    <row r="223" ht="14.25" customHeight="1">
      <c r="A223" s="393"/>
      <c r="B223" s="393"/>
      <c r="C223" s="393"/>
      <c r="D223" s="393"/>
      <c r="E223" s="393"/>
      <c r="F223" s="393"/>
      <c r="G223" s="393"/>
      <c r="H223" s="393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</row>
    <row r="224" ht="14.25" customHeight="1">
      <c r="A224" s="393"/>
      <c r="B224" s="393"/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</row>
    <row r="225" ht="14.25" customHeight="1">
      <c r="A225" s="393"/>
      <c r="B225" s="393"/>
      <c r="C225" s="393"/>
      <c r="D225" s="393"/>
      <c r="E225" s="393"/>
      <c r="F225" s="393"/>
      <c r="G225" s="393"/>
      <c r="H225" s="393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</row>
    <row r="226" ht="14.25" customHeight="1">
      <c r="A226" s="393"/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</row>
    <row r="227" ht="14.25" customHeight="1">
      <c r="A227" s="393"/>
      <c r="B227" s="393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</row>
    <row r="228" ht="14.25" customHeight="1">
      <c r="A228" s="393"/>
      <c r="B228" s="393"/>
      <c r="C228" s="393"/>
      <c r="D228" s="393"/>
      <c r="E228" s="393"/>
      <c r="F228" s="393"/>
      <c r="G228" s="393"/>
      <c r="H228" s="393"/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</row>
    <row r="229" ht="14.25" customHeight="1">
      <c r="A229" s="393"/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</row>
    <row r="230" ht="14.25" customHeight="1">
      <c r="A230" s="393"/>
      <c r="B230" s="393"/>
      <c r="C230" s="393"/>
      <c r="D230" s="393"/>
      <c r="E230" s="393"/>
      <c r="F230" s="393"/>
      <c r="G230" s="393"/>
      <c r="H230" s="393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</row>
    <row r="231" ht="14.25" customHeight="1">
      <c r="A231" s="393"/>
      <c r="B231" s="393"/>
      <c r="C231" s="393"/>
      <c r="D231" s="393"/>
      <c r="E231" s="393"/>
      <c r="F231" s="393"/>
      <c r="G231" s="393"/>
      <c r="H231" s="393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</row>
    <row r="232" ht="14.25" customHeight="1">
      <c r="A232" s="393"/>
      <c r="B232" s="393"/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</row>
    <row r="233" ht="14.25" customHeight="1">
      <c r="A233" s="393"/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</row>
    <row r="234" ht="14.25" customHeight="1">
      <c r="A234" s="393"/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</row>
    <row r="235" ht="14.25" customHeight="1">
      <c r="A235" s="393"/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</row>
    <row r="236" ht="14.25" customHeight="1">
      <c r="A236" s="393"/>
      <c r="B236" s="393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</row>
    <row r="237" ht="14.25" customHeight="1">
      <c r="A237" s="393"/>
      <c r="B237" s="393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</row>
    <row r="238" ht="14.25" customHeight="1">
      <c r="A238" s="393"/>
      <c r="B238" s="393"/>
      <c r="C238" s="393"/>
      <c r="D238" s="393"/>
      <c r="E238" s="393"/>
      <c r="F238" s="393"/>
      <c r="G238" s="393"/>
      <c r="H238" s="393"/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Z238" s="393"/>
    </row>
    <row r="239" ht="14.25" customHeight="1">
      <c r="A239" s="393"/>
      <c r="B239" s="393"/>
      <c r="C239" s="393"/>
      <c r="D239" s="393"/>
      <c r="E239" s="393"/>
      <c r="F239" s="393"/>
      <c r="G239" s="393"/>
      <c r="H239" s="393"/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Z239" s="393"/>
    </row>
    <row r="240" ht="14.25" customHeight="1">
      <c r="A240" s="393"/>
      <c r="B240" s="393"/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Z240" s="393"/>
    </row>
    <row r="241" ht="14.25" customHeight="1">
      <c r="A241" s="393"/>
      <c r="B241" s="393"/>
      <c r="C241" s="393"/>
      <c r="D241" s="393"/>
      <c r="E241" s="393"/>
      <c r="F241" s="393"/>
      <c r="G241" s="393"/>
      <c r="H241" s="393"/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Z241" s="393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C14:D14"/>
    <mergeCell ref="C15:D15"/>
    <mergeCell ref="C22:C23"/>
    <mergeCell ref="E15:G15"/>
    <mergeCell ref="D16:G16"/>
    <mergeCell ref="D17:G17"/>
    <mergeCell ref="C9:K9"/>
    <mergeCell ref="I10:J10"/>
    <mergeCell ref="D11:G12"/>
    <mergeCell ref="D13:G13"/>
    <mergeCell ref="H13:K13"/>
    <mergeCell ref="E14:G14"/>
    <mergeCell ref="H14:K16"/>
    <mergeCell ref="I17:K17"/>
    <mergeCell ref="C19:K21"/>
    <mergeCell ref="D22:G23"/>
    <mergeCell ref="H22:H23"/>
    <mergeCell ref="I22:I23"/>
    <mergeCell ref="J22:J23"/>
    <mergeCell ref="K22:K23"/>
    <mergeCell ref="D24:G24"/>
    <mergeCell ref="H25:I25"/>
    <mergeCell ref="J25:K25"/>
    <mergeCell ref="H26:I26"/>
    <mergeCell ref="J26:K26"/>
    <mergeCell ref="H27:I27"/>
    <mergeCell ref="J27:K27"/>
    <mergeCell ref="D34:K35"/>
    <mergeCell ref="D36:K37"/>
    <mergeCell ref="C39:F39"/>
    <mergeCell ref="H39:K39"/>
    <mergeCell ref="C40:F40"/>
    <mergeCell ref="H40:K40"/>
    <mergeCell ref="C41:F41"/>
    <mergeCell ref="H41:K41"/>
    <mergeCell ref="C25:G27"/>
    <mergeCell ref="D28:H28"/>
    <mergeCell ref="D29:E29"/>
    <mergeCell ref="G30:J30"/>
    <mergeCell ref="E31:K31"/>
    <mergeCell ref="E32:K32"/>
    <mergeCell ref="F33:G33"/>
  </mergeCells>
  <printOptions/>
  <pageMargins bottom="0.75" footer="0.0" header="0.0" left="0.7" right="0.7" top="0.75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/>
  </sheetPr>
  <sheetViews>
    <sheetView workbookViewId="0"/>
  </sheetViews>
  <sheetFormatPr customHeight="1" defaultColWidth="12.63" defaultRowHeight="15.0"/>
  <cols>
    <col customWidth="1" min="1" max="2" width="3.88"/>
    <col customWidth="1" min="3" max="34" width="2.38"/>
    <col customWidth="1" min="35" max="35" width="1.63"/>
    <col customWidth="1" min="36" max="36" width="0.63"/>
    <col customWidth="1" min="37" max="37" width="2.0"/>
    <col customWidth="1" min="38" max="38" width="57.63"/>
  </cols>
  <sheetData>
    <row r="1" ht="24.0" customHeight="1">
      <c r="A1" s="274"/>
      <c r="B1" s="274"/>
      <c r="C1" s="305" t="s">
        <v>271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4"/>
      <c r="AK1" s="274"/>
      <c r="AL1" s="274"/>
    </row>
    <row r="2" ht="24.0" customHeight="1">
      <c r="A2" s="274"/>
      <c r="B2" s="274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274"/>
      <c r="AL2" s="274"/>
    </row>
    <row r="3" ht="27.75" customHeight="1">
      <c r="A3" s="274"/>
      <c r="B3" s="295"/>
      <c r="C3" s="444" t="str">
        <f>"ใบตรวจรับ"&amp;IF('รายการจัดซื้อจัดจ้าง'!J4="ซื้อ","พัสดุ","(จ้าง)")</f>
        <v>ใบตรวจรับ(จ้าง)</v>
      </c>
      <c r="AK3" s="295"/>
      <c r="AL3" s="274"/>
    </row>
    <row r="4" ht="18.0" customHeight="1">
      <c r="A4" s="274"/>
      <c r="B4" s="295"/>
      <c r="C4" s="301" t="str">
        <f>"ตามระเบียบกระทรวงการคลังว่าด้วยการจัดซื้อจัดจ้างและการบริหารพัสดุภาครัฐ  พ.ศ. 2560 ข้อ "&amp;IF('รายการจัดซื้อจัดจ้าง'!J4="ซื้อ",175,176)</f>
        <v>ตามระเบียบกระทรวงการคลังว่าด้วยการจัดซื้อจัดจ้างและการบริหารพัสดุภาครัฐ  พ.ศ. 2560 ข้อ 176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K4" s="295"/>
      <c r="AL4" s="274"/>
    </row>
    <row r="5" ht="5.25" customHeight="1">
      <c r="A5" s="27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74"/>
    </row>
    <row r="6" ht="18.0" customHeight="1">
      <c r="A6" s="27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2" t="str">
        <f>'รายการจัดซื้อจัดจ้าง'!AG31</f>
        <v>ร…………/2567</v>
      </c>
      <c r="Z6" s="16"/>
      <c r="AA6" s="16"/>
      <c r="AB6" s="16"/>
      <c r="AC6" s="16"/>
      <c r="AD6" s="16"/>
      <c r="AE6" s="16"/>
      <c r="AF6" s="16"/>
      <c r="AG6" s="16"/>
      <c r="AH6" s="17"/>
      <c r="AI6" s="295"/>
      <c r="AJ6" s="295"/>
      <c r="AK6" s="295"/>
      <c r="AL6" s="274"/>
    </row>
    <row r="7" ht="18.0" customHeight="1">
      <c r="A7" s="27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 t="str">
        <f>"เขียนที่  โรงเรียน"&amp;'หน้าหลัก'!C4</f>
        <v>เขียนที่  โรงเรียนวัดกาญจนาราม</v>
      </c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74"/>
    </row>
    <row r="8" ht="18.0" customHeight="1">
      <c r="A8" s="274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 t="str">
        <f>"วันที่ "&amp;'รายการจัดซื้อจัดจ้าง'!AG32</f>
        <v>วันที่ 6 เดือน พฤษภาคม พ.ศ.2566</v>
      </c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74"/>
    </row>
    <row r="9" ht="6.75" customHeight="1">
      <c r="A9" s="274"/>
      <c r="B9" s="29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295"/>
      <c r="AL9" s="274"/>
    </row>
    <row r="10" ht="9.0" customHeight="1">
      <c r="A10" s="27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295"/>
      <c r="AL10" s="274"/>
    </row>
    <row r="11" ht="18.0" customHeight="1">
      <c r="A11" s="274"/>
      <c r="B11" s="295"/>
      <c r="C11" s="447" t="str">
        <f>"             ตามที่โรงเรียน"&amp;'หน้าหลัก'!C4&amp;" ได้จัด"&amp;'รายการจัดซื้อจัดจ้าง'!J4&amp;'รายการจัดซื้อจัดจ้าง'!O4&amp;'รายการจัดซื้อจัดจ้าง'!C6&amp;" จาก "&amp;IF('รายการจัดซื้อจัดจ้าง'!C7="","",'รายการจัดซื้อจัดจ้าง'!C7)&amp;" ตามใบสั่ง"&amp;'รายการจัดซื้อจัดจ้าง'!J4&amp;"เลขที่ "&amp;'รายการจัดซื้อจัดจ้าง'!C4&amp;" ลงวันที่ "&amp;'รายการจัดซื้อจัดจ้าง'!AG23&amp;"  ครบกำหนดส่งมอบ วันที่ "&amp;'รายการจัดซื้อจัดจ้าง'!AG26&amp;"  บัดนี้ผู้ขายได้จัดส่ง "&amp;'รายการจัดซื้อจัดจ้าง'!O4&amp;" จำนวน "&amp;'รายการจัดซื้อจัดจ้าง'!P8&amp;" รายการ"&amp;" ตาม"&amp;'รายการจัดซื้อจัดจ้าง'!AD28&amp;" เล่มที่ "&amp;'รายการจัดซื้อจัดจ้าง'!AD29&amp;" เลขที่ "&amp;'รายการจัดซื้อจัดจ้าง'!AD30&amp;" "&amp;" ลงวันที่ "&amp;'รายการจัดซื้อจัดจ้าง'!AG27&amp;"  ทางคณะกรรมการตรวจรับพัสดุได้ตรวจรับ "&amp;" เมื่อวันที่ "&amp;'รายการจัดซื้อจัดจ้าง'!AG32&amp;" แล้วปรากฏว่างานเสร็จเรียบร้อยถูกต้องตามใบสั่ง"&amp;'รายการจัดซื้อจัดจ้าง'!J4&amp;"ทุกประการ"&amp;" เมื่อวันที่ "&amp;'รายการจัดซื้อจัดจ้าง'!AG32&amp;" โดยส่งมอบเกินกำหนด จำนวน "&amp;'รายการจัดซื้อจัดจ้าง'!AD33&amp;" วัน คิดค่าปรับในอัตรา "&amp;IF('รายการจัดซื้อจัดจ้าง'!AD33="-","-",'รายการจัดซื้อจัดจ้าง'!AD36)&amp;" รวมเป็นเงินทั้งสิ้น "&amp;IF('รายการจัดซื้อจัดจ้าง'!AD33="-","-",'รายการจัดซื้อจัดจ้าง'!AE36)&amp;" บาท"</f>
        <v>             ตามที่โรงเรียนวัดกาญจนาราม ได้จัดจ้างซ่อมแซมห้องน้ำนักเรียน จาก ซ่อมแซมห้องน้ำนักเรียน ตามใบสั่งจ้างเลขที่ 243619 ลงวันที่ 3 เดือน พฤษภาคม พ.ศ.2566  ครบกำหนดส่งมอบ วันที่ 6 เดือน พฤษภาคม พ.ศ.2566  บัดนี้ผู้ขายได้จัดส่ง  จำนวน 7 รายการ ตามใบส่งของ/ใบกำกับภาษี เล่มที่ 006 เลขที่ 0295  ลงวันที่ 6 เดือน พฤษภาคม พ.ศ.2566  ทางคณะกรรมการตรวจรับพัสดุได้ตรวจรับ  เมื่อวันที่ 6 เดือน พฤษภาคม พ.ศ.2566 แล้วปรากฏว่างานเสร็จเรียบร้อยถูกต้องตามใบสั่งจ้างทุกประการ เมื่อวันที่ 6 เดือน พฤษภาคม พ.ศ.2566 โดยส่งมอบเกินกำหนด จำนวน - วัน คิดค่าปรับในอัตรา - รวมเป็นเงินทั้งสิ้น - บาท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4"/>
      <c r="AK11" s="295"/>
      <c r="AL11" s="274"/>
    </row>
    <row r="12" ht="30.75" customHeight="1">
      <c r="A12" s="274"/>
      <c r="B12" s="295"/>
      <c r="C12" s="44"/>
      <c r="AJ12" s="45"/>
      <c r="AK12" s="295"/>
      <c r="AL12" s="274"/>
    </row>
    <row r="13" ht="69.75" customHeight="1">
      <c r="A13" s="274"/>
      <c r="B13" s="295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  <c r="AK13" s="295"/>
      <c r="AL13" s="274"/>
    </row>
    <row r="14" ht="24.0" hidden="1" customHeight="1">
      <c r="A14" s="274"/>
      <c r="B14" s="295"/>
      <c r="C14" s="295"/>
      <c r="D14" s="295"/>
      <c r="E14" s="295"/>
      <c r="F14" s="448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74"/>
    </row>
    <row r="15" ht="18.0" hidden="1" customHeight="1">
      <c r="A15" s="27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74"/>
    </row>
    <row r="16" ht="24.0" hidden="1" customHeight="1">
      <c r="A16" s="274"/>
      <c r="B16" s="295"/>
      <c r="C16" s="295"/>
      <c r="D16" s="295"/>
      <c r="E16" s="295"/>
      <c r="F16" s="449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74"/>
    </row>
    <row r="17" ht="5.25" customHeight="1">
      <c r="A17" s="274"/>
      <c r="B17" s="295"/>
      <c r="C17" s="449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9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295"/>
      <c r="AL17" s="274"/>
    </row>
    <row r="18" ht="18.0" customHeight="1">
      <c r="A18" s="274"/>
      <c r="B18" s="295"/>
      <c r="C18" s="449"/>
      <c r="D18" s="295"/>
      <c r="E18" s="295"/>
      <c r="F18" s="295" t="str">
        <f>"จึงขอเสนอรายงานต่อผู้อำนวยการโรงเรียน"&amp;'หน้าหลัก'!C4&amp;" เพื่อโปรดทราบผลการตรวจรับตามนัยข้อ "&amp;IF('รายการจัดซื้อจัดจ้าง'!J4="ซื้อ","175 (4)","176 (6)")</f>
        <v>จึงขอเสนอรายงานต่อผู้อำนวยการโรงเรียนวัดกาญจนาราม เพื่อโปรดทราบผลการตรวจรับตามนัยข้อ 176 (6)</v>
      </c>
      <c r="G18" s="295"/>
      <c r="H18" s="295"/>
      <c r="I18" s="295"/>
      <c r="J18" s="295"/>
      <c r="K18" s="295"/>
      <c r="L18" s="295"/>
      <c r="M18" s="295"/>
      <c r="N18" s="295"/>
      <c r="O18" s="295"/>
      <c r="P18" s="449"/>
      <c r="Q18" s="295"/>
      <c r="R18" s="295"/>
      <c r="S18" s="295"/>
      <c r="T18" s="295"/>
      <c r="U18" s="449"/>
      <c r="V18" s="295"/>
      <c r="W18" s="295"/>
      <c r="X18" s="295"/>
      <c r="Y18" s="295"/>
      <c r="Z18" s="295"/>
      <c r="AA18" s="449"/>
      <c r="AB18" s="295"/>
      <c r="AC18" s="449"/>
      <c r="AD18" s="295"/>
      <c r="AE18" s="295"/>
      <c r="AF18" s="295"/>
      <c r="AG18" s="295"/>
      <c r="AH18" s="295"/>
      <c r="AI18" s="295"/>
      <c r="AJ18" s="295"/>
      <c r="AK18" s="295"/>
      <c r="AL18" s="274"/>
    </row>
    <row r="19" ht="18.0" customHeight="1">
      <c r="A19" s="274"/>
      <c r="B19" s="295"/>
      <c r="C19" s="295" t="s">
        <v>272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74"/>
    </row>
    <row r="20" ht="15.0" customHeight="1">
      <c r="A20" s="27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74"/>
    </row>
    <row r="21" ht="18.0" customHeight="1">
      <c r="A21" s="274"/>
      <c r="B21" s="295"/>
      <c r="C21" s="295"/>
      <c r="D21" s="295"/>
      <c r="E21" s="295"/>
      <c r="F21" s="295"/>
      <c r="G21" s="295"/>
      <c r="H21" s="295"/>
      <c r="I21" s="295"/>
      <c r="J21" s="295" t="s">
        <v>273</v>
      </c>
      <c r="K21" s="295"/>
      <c r="L21" s="28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295" t="str">
        <f>IF('รายการจัดซื้อจัดจ้าง'!AE52="","",'รายการจัดซื้อจัดจ้าง'!AE52)</f>
        <v>รองผู้อำนวยการโรงเรียน</v>
      </c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74"/>
    </row>
    <row r="22" ht="27.75" customHeight="1">
      <c r="A22" s="274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2" t="str">
        <f>"( "&amp;'รายการจัดซื้อจัดจ้าง'!AD52&amp;" )"</f>
        <v>( นางเพขรรัตน์ )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74"/>
    </row>
    <row r="23" ht="18.0" hidden="1" customHeight="1">
      <c r="A23" s="274"/>
      <c r="B23" s="295"/>
      <c r="C23" s="295"/>
      <c r="D23" s="295"/>
      <c r="E23" s="295"/>
      <c r="F23" s="295"/>
      <c r="G23" s="295"/>
      <c r="H23" s="295"/>
      <c r="I23" s="295"/>
      <c r="J23" s="295" t="s">
        <v>273</v>
      </c>
      <c r="K23" s="295"/>
      <c r="L23" s="28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295" t="str">
        <f>IF(รายการจัดซื้อจัดจ้าง!#REF!="","",รายการจัดซื้อจัดจ้าง!#REF!)</f>
        <v>#ERROR!</v>
      </c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74"/>
    </row>
    <row r="24" ht="18.0" hidden="1" customHeight="1">
      <c r="A24" s="27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2" t="str">
        <f>"( "&amp;รายการจัดซื้อจัดจ้าง!#REF!&amp;" )"</f>
        <v>#ERROR!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74"/>
    </row>
    <row r="25" ht="18.0" hidden="1" customHeight="1">
      <c r="A25" s="274"/>
      <c r="B25" s="295"/>
      <c r="C25" s="295"/>
      <c r="D25" s="295"/>
      <c r="E25" s="295"/>
      <c r="F25" s="295"/>
      <c r="G25" s="295"/>
      <c r="H25" s="295"/>
      <c r="I25" s="295"/>
      <c r="J25" s="295" t="s">
        <v>273</v>
      </c>
      <c r="K25" s="295"/>
      <c r="L25" s="28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295" t="str">
        <f>IF(รายการจัดซื้อจัดจ้าง!#REF!="","",รายการจัดซื้อจัดจ้าง!#REF!)</f>
        <v>#ERROR!</v>
      </c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74"/>
    </row>
    <row r="26" ht="18.0" hidden="1" customHeight="1">
      <c r="A26" s="274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2" t="str">
        <f>"( "&amp;รายการจัดซื้อจัดจ้าง!#REF!&amp;" )"</f>
        <v>#ERROR!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74"/>
    </row>
    <row r="27" ht="3.0" customHeight="1">
      <c r="A27" s="27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74"/>
    </row>
    <row r="28" ht="18.0" customHeight="1">
      <c r="A28" s="274"/>
      <c r="B28" s="295"/>
      <c r="C28" s="295" t="str">
        <f>"เรียน   ผู้อำนวยการโรงเรียน"&amp;'หน้าหลัก'!C4</f>
        <v>เรียน   ผู้อำนวยการโรงเรียนวัดกาญจนาราม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74"/>
    </row>
    <row r="29" ht="18.0" customHeight="1">
      <c r="A29" s="274"/>
      <c r="B29" s="295"/>
      <c r="C29" s="295"/>
      <c r="D29" s="295"/>
      <c r="E29" s="295"/>
      <c r="F29" s="295" t="str">
        <f>"คณะกรรมการตรวจรับพัสดุได้ตรวจรับไว้ครบถ้วนถูกต้องแล้ว เมื่อวันที่ "&amp;'รายการจัดซื้อจัดจ้าง'!AG32</f>
        <v>คณะกรรมการตรวจรับพัสดุได้ตรวจรับไว้ครบถ้วนถูกต้องแล้ว เมื่อวันที่ 6 เดือน พฤษภาคม พ.ศ.2566</v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74"/>
    </row>
    <row r="30" ht="18.0" customHeight="1">
      <c r="A30" s="274"/>
      <c r="B30" s="295"/>
      <c r="C30" s="295" t="str">
        <f>"และจะต้องจ่ายเงินให้แก่ผู้ขาย เป็นเงิน "</f>
        <v>และจะต้องจ่ายเงินให้แก่ผู้ขาย เป็นเงิน </v>
      </c>
      <c r="D30" s="295"/>
      <c r="E30" s="295"/>
      <c r="F30" s="445"/>
      <c r="G30" s="295"/>
      <c r="H30" s="295"/>
      <c r="I30" s="295"/>
      <c r="J30" s="295"/>
      <c r="K30" s="295"/>
      <c r="L30" s="295"/>
      <c r="M30" s="295"/>
      <c r="N30" s="450">
        <f>'รายการจัดซื้อจัดจ้าง'!T8</f>
        <v>10455</v>
      </c>
      <c r="O30" s="16"/>
      <c r="P30" s="16"/>
      <c r="Q30" s="16"/>
      <c r="R30" s="16"/>
      <c r="S30" s="17"/>
      <c r="T30" s="295" t="s">
        <v>39</v>
      </c>
      <c r="U30" s="295"/>
      <c r="V30" s="292" t="str">
        <f>"("&amp;BAHTTEXT(N30)&amp;")"</f>
        <v>(หนึ่งหมื่นสี่ร้อยห้าสิบห้าบาทถ้วน)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295"/>
      <c r="AK30" s="295"/>
      <c r="AL30" s="274"/>
    </row>
    <row r="31" ht="18.0" customHeight="1">
      <c r="A31" s="274"/>
      <c r="B31" s="295"/>
      <c r="C31" s="295" t="s">
        <v>274</v>
      </c>
      <c r="D31" s="295"/>
      <c r="E31" s="295"/>
      <c r="F31" s="295"/>
      <c r="G31" s="295"/>
      <c r="H31" s="295"/>
      <c r="I31" s="295"/>
      <c r="J31" s="292">
        <f>'รายการจัดซื้อจัดจ้าง'!AE37</f>
        <v>0</v>
      </c>
      <c r="K31" s="16"/>
      <c r="L31" s="16"/>
      <c r="M31" s="16"/>
      <c r="N31" s="17"/>
      <c r="O31" s="295" t="s">
        <v>275</v>
      </c>
      <c r="P31" s="295"/>
      <c r="Q31" s="295"/>
      <c r="R31" s="295"/>
      <c r="S31" s="450">
        <f>N30-J31</f>
        <v>10455</v>
      </c>
      <c r="T31" s="16"/>
      <c r="U31" s="16"/>
      <c r="V31" s="16"/>
      <c r="W31" s="17"/>
      <c r="X31" s="295" t="s">
        <v>39</v>
      </c>
      <c r="Y31" s="295"/>
      <c r="Z31" s="292" t="str">
        <f>"("&amp;BAHTTEXT(S31)&amp;")"</f>
        <v>(หนึ่งหมื่นสี่ร้อยห้าสิบห้าบาทถ้วน)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295"/>
      <c r="AL31" s="274"/>
    </row>
    <row r="32" ht="18.0" customHeight="1">
      <c r="A32" s="27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74"/>
    </row>
    <row r="33" ht="18.0" customHeight="1">
      <c r="A33" s="27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 t="s">
        <v>276</v>
      </c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74"/>
    </row>
    <row r="34" ht="18.0" customHeight="1">
      <c r="A34" s="274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2" t="str">
        <f>"( "&amp;#REF!&amp;" )"</f>
        <v>#REF!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74"/>
    </row>
    <row r="35" ht="10.5" customHeight="1">
      <c r="A35" s="27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74"/>
    </row>
    <row r="36" ht="18.0" customHeight="1">
      <c r="A36" s="27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 t="s">
        <v>277</v>
      </c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74"/>
    </row>
    <row r="37" ht="18.0" customHeight="1">
      <c r="A37" s="27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2" t="str">
        <f>"( "&amp;'หน้าหลัก'!C12&amp;" )"</f>
        <v>( นางเบญจวรรณ  ยะฝา )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74"/>
    </row>
    <row r="38" ht="10.5" customHeight="1">
      <c r="A38" s="27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74"/>
    </row>
    <row r="39" ht="18.0" customHeight="1">
      <c r="A39" s="27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 t="s">
        <v>190</v>
      </c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74"/>
    </row>
    <row r="40" ht="18.0" customHeight="1">
      <c r="A40" s="274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2" t="str">
        <f>"( "&amp;'หน้าหลัก'!C11&amp;" )"</f>
        <v>( - )</v>
      </c>
      <c r="Q40" s="16"/>
      <c r="R40" s="16"/>
      <c r="S40" s="16"/>
      <c r="T40" s="16"/>
      <c r="U40" s="16"/>
      <c r="V40" s="16"/>
      <c r="W40" s="16"/>
      <c r="X40" s="17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74"/>
    </row>
    <row r="41" ht="18.0" customHeight="1">
      <c r="A41" s="274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2" t="str">
        <f>"รองผู้อำนวยการโรงเรียน"&amp;'หน้าหลัก'!C4</f>
        <v>รองผู้อำนวยการโรงเรียนวัดกาญจนาราม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74"/>
    </row>
    <row r="42" ht="18.0" customHeight="1">
      <c r="A42" s="274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2" t="str">
        <f>"วันที่ "&amp;'รายการจัดซื้อจัดจ้าง'!AG32</f>
        <v>วันที่ 6 เดือน พฤษภาคม พ.ศ.2566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449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74"/>
    </row>
    <row r="43" ht="6.75" customHeight="1">
      <c r="A43" s="27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449"/>
      <c r="P43" s="295"/>
      <c r="Q43" s="295"/>
      <c r="R43" s="295"/>
      <c r="S43" s="449"/>
      <c r="T43" s="295"/>
      <c r="U43" s="295"/>
      <c r="V43" s="295"/>
      <c r="W43" s="295"/>
      <c r="X43" s="295"/>
      <c r="Y43" s="295"/>
      <c r="Z43" s="449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74"/>
    </row>
    <row r="44" ht="16.5" customHeight="1">
      <c r="A44" s="274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451"/>
      <c r="O44" s="295" t="s">
        <v>278</v>
      </c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74"/>
    </row>
    <row r="45" ht="16.5" customHeight="1">
      <c r="A45" s="274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451"/>
      <c r="O45" s="295" t="s">
        <v>195</v>
      </c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74"/>
    </row>
    <row r="46" ht="6.0" customHeight="1">
      <c r="A46" s="274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74"/>
    </row>
    <row r="47" ht="16.5" customHeight="1">
      <c r="A47" s="274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449"/>
      <c r="Q47" s="295"/>
      <c r="R47" s="292" t="str">
        <f>"( "&amp;'หน้าหลัก'!C10&amp;" )"</f>
        <v>( นายสิรวิชญ์   ทองปรีชา )</v>
      </c>
      <c r="S47" s="16"/>
      <c r="T47" s="16"/>
      <c r="U47" s="16"/>
      <c r="V47" s="16"/>
      <c r="W47" s="16"/>
      <c r="X47" s="16"/>
      <c r="Y47" s="16"/>
      <c r="Z47" s="17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74"/>
    </row>
    <row r="48" ht="19.5" customHeight="1">
      <c r="A48" s="274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449"/>
      <c r="O48" s="295"/>
      <c r="P48" s="292" t="str">
        <f>"ผู้อำนวยการโรงเรียน"&amp;'หน้าหลัก'!C4</f>
        <v>ผู้อำนวยการโรงเรียนวัดกาญจนาราม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295"/>
      <c r="AD48" s="295"/>
      <c r="AE48" s="295"/>
      <c r="AF48" s="295"/>
      <c r="AG48" s="295"/>
      <c r="AH48" s="295"/>
      <c r="AI48" s="295"/>
      <c r="AJ48" s="295"/>
      <c r="AK48" s="295"/>
      <c r="AL48" s="274"/>
    </row>
    <row r="49" ht="16.5" customHeight="1">
      <c r="A49" s="274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449"/>
      <c r="N49" s="449"/>
      <c r="O49" s="295"/>
      <c r="P49" s="292" t="str">
        <f>"วันที่ "&amp;'รายการจัดซื้อจัดจ้าง'!AG32</f>
        <v>วันที่ 6 เดือน พฤษภาคม พ.ศ.2566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  <c r="AC49" s="295"/>
      <c r="AD49" s="295"/>
      <c r="AE49" s="295"/>
      <c r="AF49" s="295"/>
      <c r="AG49" s="295"/>
      <c r="AH49" s="295"/>
      <c r="AI49" s="295"/>
      <c r="AJ49" s="295"/>
      <c r="AK49" s="295"/>
      <c r="AL49" s="274"/>
    </row>
    <row r="50" ht="16.5" customHeight="1">
      <c r="A50" s="274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449"/>
      <c r="N50" s="449"/>
      <c r="O50" s="295"/>
      <c r="P50" s="295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295"/>
      <c r="AD50" s="295"/>
      <c r="AE50" s="295"/>
      <c r="AF50" s="295"/>
      <c r="AG50" s="295"/>
      <c r="AH50" s="295"/>
      <c r="AI50" s="295"/>
      <c r="AJ50" s="295"/>
      <c r="AK50" s="295"/>
      <c r="AL50" s="274"/>
    </row>
    <row r="51" ht="24.0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</row>
    <row r="52" ht="24.0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</row>
    <row r="53" ht="24.0" customHeight="1">
      <c r="A53" s="449"/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</row>
    <row r="54" ht="24.0" customHeight="1">
      <c r="A54" s="449"/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</row>
    <row r="55" ht="24.0" customHeight="1">
      <c r="A55" s="449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</row>
    <row r="56" ht="24.0" customHeight="1">
      <c r="A56" s="449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</row>
    <row r="57" ht="24.0" customHeight="1">
      <c r="A57" s="449"/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</row>
    <row r="58" ht="24.0" customHeight="1">
      <c r="A58" s="449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</row>
    <row r="59" ht="24.0" customHeight="1">
      <c r="A59" s="449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</row>
    <row r="60" ht="24.0" customHeight="1">
      <c r="A60" s="449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</row>
    <row r="61" ht="24.0" customHeigh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</row>
    <row r="62" ht="24.0" customHeight="1">
      <c r="A62" s="449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</row>
    <row r="63" ht="24.0" customHeight="1">
      <c r="A63" s="449"/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</row>
    <row r="64" ht="24.0" customHeight="1">
      <c r="A64" s="449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</row>
    <row r="65" ht="24.0" customHeight="1">
      <c r="A65" s="449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</row>
    <row r="66" ht="24.0" customHeight="1">
      <c r="A66" s="449"/>
      <c r="B66" s="449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</row>
    <row r="67" ht="24.0" customHeight="1">
      <c r="A67" s="449"/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</row>
    <row r="68" ht="24.0" customHeight="1">
      <c r="A68" s="449"/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</row>
    <row r="69" ht="24.0" customHeight="1">
      <c r="A69" s="449"/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</row>
    <row r="70" ht="24.0" customHeight="1">
      <c r="A70" s="449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49"/>
    </row>
    <row r="71" ht="24.0" customHeight="1">
      <c r="A71" s="449"/>
      <c r="B71" s="449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49"/>
      <c r="AF71" s="449"/>
      <c r="AG71" s="449"/>
      <c r="AH71" s="449"/>
      <c r="AI71" s="449"/>
      <c r="AJ71" s="449"/>
      <c r="AK71" s="449"/>
      <c r="AL71" s="449"/>
    </row>
    <row r="72" ht="24.0" customHeight="1">
      <c r="A72" s="449"/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49"/>
      <c r="X72" s="449"/>
      <c r="Y72" s="449"/>
      <c r="Z72" s="449"/>
      <c r="AA72" s="449"/>
      <c r="AB72" s="449"/>
      <c r="AC72" s="449"/>
      <c r="AD72" s="449"/>
      <c r="AE72" s="449"/>
      <c r="AF72" s="449"/>
      <c r="AG72" s="449"/>
      <c r="AH72" s="449"/>
      <c r="AI72" s="449"/>
      <c r="AJ72" s="449"/>
      <c r="AK72" s="449"/>
      <c r="AL72" s="449"/>
    </row>
    <row r="73" ht="24.0" customHeight="1">
      <c r="A73" s="449"/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</row>
    <row r="74" ht="24.0" customHeight="1">
      <c r="A74" s="449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</row>
    <row r="75" ht="24.0" customHeight="1">
      <c r="A75" s="449"/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</row>
    <row r="76" ht="24.0" customHeight="1">
      <c r="A76" s="449"/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</row>
    <row r="77" ht="24.0" customHeight="1">
      <c r="A77" s="449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</row>
    <row r="78" ht="24.0" customHeight="1">
      <c r="A78" s="449"/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</row>
    <row r="79" ht="24.0" customHeight="1">
      <c r="A79" s="449"/>
      <c r="B79" s="449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</row>
    <row r="80" ht="24.0" customHeight="1">
      <c r="A80" s="449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</row>
    <row r="81" ht="24.0" customHeight="1">
      <c r="A81" s="449"/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</row>
    <row r="82" ht="24.0" customHeight="1">
      <c r="A82" s="449"/>
      <c r="B82" s="449"/>
      <c r="C82" s="449"/>
      <c r="D82" s="449"/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449"/>
      <c r="Y82" s="449"/>
      <c r="Z82" s="449"/>
      <c r="AA82" s="449"/>
      <c r="AB82" s="449"/>
      <c r="AC82" s="449"/>
      <c r="AD82" s="449"/>
      <c r="AE82" s="449"/>
      <c r="AF82" s="449"/>
      <c r="AG82" s="449"/>
      <c r="AH82" s="449"/>
      <c r="AI82" s="449"/>
      <c r="AJ82" s="449"/>
      <c r="AK82" s="449"/>
      <c r="AL82" s="449"/>
    </row>
    <row r="83" ht="24.0" customHeight="1">
      <c r="A83" s="449"/>
      <c r="B83" s="449"/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49"/>
    </row>
    <row r="84" ht="24.0" customHeight="1">
      <c r="A84" s="449"/>
      <c r="B84" s="449"/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  <c r="AD84" s="449"/>
      <c r="AE84" s="449"/>
      <c r="AF84" s="449"/>
      <c r="AG84" s="449"/>
      <c r="AH84" s="449"/>
      <c r="AI84" s="449"/>
      <c r="AJ84" s="449"/>
      <c r="AK84" s="449"/>
      <c r="AL84" s="449"/>
    </row>
    <row r="85" ht="24.0" customHeight="1">
      <c r="A85" s="449"/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  <c r="AD85" s="449"/>
      <c r="AE85" s="449"/>
      <c r="AF85" s="449"/>
      <c r="AG85" s="449"/>
      <c r="AH85" s="449"/>
      <c r="AI85" s="449"/>
      <c r="AJ85" s="449"/>
      <c r="AK85" s="449"/>
      <c r="AL85" s="449"/>
    </row>
    <row r="86" ht="24.0" customHeight="1">
      <c r="A86" s="449"/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</row>
    <row r="87" ht="24.0" customHeight="1">
      <c r="A87" s="449"/>
      <c r="B87" s="449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  <c r="AD87" s="449"/>
      <c r="AE87" s="449"/>
      <c r="AF87" s="449"/>
      <c r="AG87" s="449"/>
      <c r="AH87" s="449"/>
      <c r="AI87" s="449"/>
      <c r="AJ87" s="449"/>
      <c r="AK87" s="449"/>
      <c r="AL87" s="449"/>
    </row>
    <row r="88" ht="24.0" customHeight="1">
      <c r="A88" s="449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</row>
    <row r="89" ht="24.0" customHeight="1">
      <c r="A89" s="449"/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</row>
    <row r="90" ht="24.0" customHeight="1">
      <c r="A90" s="449"/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</row>
    <row r="91" ht="24.0" customHeight="1">
      <c r="A91" s="449"/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  <c r="AD91" s="449"/>
      <c r="AE91" s="449"/>
      <c r="AF91" s="449"/>
      <c r="AG91" s="449"/>
      <c r="AH91" s="449"/>
      <c r="AI91" s="449"/>
      <c r="AJ91" s="449"/>
      <c r="AK91" s="449"/>
      <c r="AL91" s="449"/>
    </row>
    <row r="92" ht="24.0" customHeight="1">
      <c r="A92" s="449"/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  <c r="AG92" s="449"/>
      <c r="AH92" s="449"/>
      <c r="AI92" s="449"/>
      <c r="AJ92" s="449"/>
      <c r="AK92" s="449"/>
      <c r="AL92" s="449"/>
    </row>
    <row r="93" ht="24.0" customHeight="1">
      <c r="A93" s="449"/>
      <c r="B93" s="449"/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</row>
    <row r="94" ht="24.0" customHeight="1">
      <c r="A94" s="449"/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</row>
    <row r="95" ht="24.0" customHeight="1">
      <c r="A95" s="449"/>
      <c r="B95" s="449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</row>
    <row r="96" ht="24.0" customHeight="1">
      <c r="A96" s="449"/>
      <c r="B96" s="449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49"/>
      <c r="AL96" s="449"/>
    </row>
    <row r="97" ht="24.0" customHeight="1">
      <c r="A97" s="449"/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  <c r="AD97" s="449"/>
      <c r="AE97" s="449"/>
      <c r="AF97" s="449"/>
      <c r="AG97" s="449"/>
      <c r="AH97" s="449"/>
      <c r="AI97" s="449"/>
      <c r="AJ97" s="449"/>
      <c r="AK97" s="449"/>
      <c r="AL97" s="449"/>
    </row>
    <row r="98" ht="24.0" customHeight="1">
      <c r="A98" s="449"/>
      <c r="B98" s="449"/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  <c r="AD98" s="449"/>
      <c r="AE98" s="449"/>
      <c r="AF98" s="449"/>
      <c r="AG98" s="449"/>
      <c r="AH98" s="449"/>
      <c r="AI98" s="449"/>
      <c r="AJ98" s="449"/>
      <c r="AK98" s="449"/>
      <c r="AL98" s="449"/>
    </row>
    <row r="99" ht="24.0" customHeight="1">
      <c r="A99" s="449"/>
      <c r="B99" s="449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  <c r="AD99" s="449"/>
      <c r="AE99" s="449"/>
      <c r="AF99" s="449"/>
      <c r="AG99" s="449"/>
      <c r="AH99" s="449"/>
      <c r="AI99" s="449"/>
      <c r="AJ99" s="449"/>
      <c r="AK99" s="449"/>
      <c r="AL99" s="449"/>
    </row>
    <row r="100" ht="24.0" customHeight="1">
      <c r="A100" s="449"/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  <c r="AJ100" s="449"/>
      <c r="AK100" s="449"/>
      <c r="AL100" s="449"/>
    </row>
    <row r="101" ht="24.0" customHeight="1">
      <c r="A101" s="449"/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</row>
    <row r="102" ht="24.0" customHeight="1">
      <c r="A102" s="449"/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  <c r="AD102" s="449"/>
      <c r="AE102" s="449"/>
      <c r="AF102" s="449"/>
      <c r="AG102" s="449"/>
      <c r="AH102" s="449"/>
      <c r="AI102" s="449"/>
      <c r="AJ102" s="449"/>
      <c r="AK102" s="449"/>
      <c r="AL102" s="449"/>
    </row>
    <row r="103" ht="24.0" customHeight="1">
      <c r="A103" s="449"/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49"/>
    </row>
    <row r="104" ht="24.0" customHeight="1">
      <c r="A104" s="449"/>
      <c r="B104" s="449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</row>
    <row r="105" ht="24.0" customHeight="1">
      <c r="A105" s="449"/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/>
    </row>
    <row r="106" ht="24.0" customHeight="1">
      <c r="A106" s="449"/>
      <c r="B106" s="449"/>
      <c r="C106" s="449"/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  <c r="AD106" s="449"/>
      <c r="AE106" s="449"/>
      <c r="AF106" s="449"/>
      <c r="AG106" s="449"/>
      <c r="AH106" s="449"/>
      <c r="AI106" s="449"/>
      <c r="AJ106" s="449"/>
      <c r="AK106" s="449"/>
      <c r="AL106" s="449"/>
    </row>
    <row r="107" ht="24.0" customHeight="1">
      <c r="A107" s="449"/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49"/>
      <c r="AE107" s="449"/>
      <c r="AF107" s="449"/>
      <c r="AG107" s="449"/>
      <c r="AH107" s="449"/>
      <c r="AI107" s="449"/>
      <c r="AJ107" s="449"/>
      <c r="AK107" s="449"/>
      <c r="AL107" s="449"/>
    </row>
    <row r="108" ht="24.0" customHeight="1">
      <c r="A108" s="449"/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</row>
    <row r="109" ht="24.0" customHeight="1">
      <c r="A109" s="449"/>
      <c r="B109" s="449"/>
      <c r="C109" s="449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49"/>
      <c r="AL109" s="449"/>
    </row>
    <row r="110" ht="24.0" customHeight="1">
      <c r="A110" s="449"/>
      <c r="B110" s="449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449"/>
      <c r="AE110" s="449"/>
      <c r="AF110" s="449"/>
      <c r="AG110" s="449"/>
      <c r="AH110" s="449"/>
      <c r="AI110" s="449"/>
      <c r="AJ110" s="449"/>
      <c r="AK110" s="449"/>
      <c r="AL110" s="449"/>
    </row>
    <row r="111" ht="24.0" customHeight="1">
      <c r="A111" s="449"/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9"/>
      <c r="AE111" s="449"/>
      <c r="AF111" s="449"/>
      <c r="AG111" s="449"/>
      <c r="AH111" s="449"/>
      <c r="AI111" s="449"/>
      <c r="AJ111" s="449"/>
      <c r="AK111" s="449"/>
      <c r="AL111" s="449"/>
    </row>
    <row r="112" ht="24.0" customHeight="1">
      <c r="A112" s="449"/>
      <c r="B112" s="449"/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49"/>
      <c r="AH112" s="449"/>
      <c r="AI112" s="449"/>
      <c r="AJ112" s="449"/>
      <c r="AK112" s="449"/>
      <c r="AL112" s="449"/>
    </row>
    <row r="113" ht="24.0" customHeight="1">
      <c r="A113" s="449"/>
      <c r="B113" s="449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  <c r="AD113" s="449"/>
      <c r="AE113" s="449"/>
      <c r="AF113" s="449"/>
      <c r="AG113" s="449"/>
      <c r="AH113" s="449"/>
      <c r="AI113" s="449"/>
      <c r="AJ113" s="449"/>
      <c r="AK113" s="449"/>
      <c r="AL113" s="449"/>
    </row>
    <row r="114" ht="24.0" customHeight="1">
      <c r="A114" s="449"/>
      <c r="B114" s="44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  <c r="AD114" s="449"/>
      <c r="AE114" s="449"/>
      <c r="AF114" s="449"/>
      <c r="AG114" s="449"/>
      <c r="AH114" s="449"/>
      <c r="AI114" s="449"/>
      <c r="AJ114" s="449"/>
      <c r="AK114" s="449"/>
      <c r="AL114" s="449"/>
    </row>
    <row r="115" ht="24.0" customHeight="1">
      <c r="A115" s="449"/>
      <c r="B115" s="449"/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49"/>
    </row>
    <row r="116" ht="24.0" customHeight="1">
      <c r="A116" s="449"/>
      <c r="B116" s="449"/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49"/>
    </row>
    <row r="117" ht="24.0" customHeight="1">
      <c r="A117" s="449"/>
      <c r="B117" s="449"/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  <c r="AD117" s="449"/>
      <c r="AE117" s="449"/>
      <c r="AF117" s="449"/>
      <c r="AG117" s="449"/>
      <c r="AH117" s="449"/>
      <c r="AI117" s="449"/>
      <c r="AJ117" s="449"/>
      <c r="AK117" s="449"/>
      <c r="AL117" s="449"/>
    </row>
    <row r="118" ht="24.0" customHeight="1">
      <c r="A118" s="449"/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  <c r="AH118" s="449"/>
      <c r="AI118" s="449"/>
      <c r="AJ118" s="449"/>
      <c r="AK118" s="449"/>
      <c r="AL118" s="449"/>
    </row>
    <row r="119" ht="24.0" customHeight="1">
      <c r="A119" s="449"/>
      <c r="B119" s="449"/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  <c r="AD119" s="449"/>
      <c r="AE119" s="449"/>
      <c r="AF119" s="449"/>
      <c r="AG119" s="449"/>
      <c r="AH119" s="449"/>
      <c r="AI119" s="449"/>
      <c r="AJ119" s="449"/>
      <c r="AK119" s="449"/>
      <c r="AL119" s="449"/>
    </row>
    <row r="120" ht="24.0" customHeight="1">
      <c r="A120" s="449"/>
      <c r="B120" s="449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  <c r="AD120" s="449"/>
      <c r="AE120" s="449"/>
      <c r="AF120" s="449"/>
      <c r="AG120" s="449"/>
      <c r="AH120" s="449"/>
      <c r="AI120" s="449"/>
      <c r="AJ120" s="449"/>
      <c r="AK120" s="449"/>
      <c r="AL120" s="449"/>
    </row>
    <row r="121" ht="24.0" customHeight="1">
      <c r="A121" s="449"/>
      <c r="B121" s="449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449"/>
      <c r="AC121" s="449"/>
      <c r="AD121" s="449"/>
      <c r="AE121" s="449"/>
      <c r="AF121" s="449"/>
      <c r="AG121" s="449"/>
      <c r="AH121" s="449"/>
      <c r="AI121" s="449"/>
      <c r="AJ121" s="449"/>
      <c r="AK121" s="449"/>
      <c r="AL121" s="449"/>
    </row>
    <row r="122" ht="24.0" customHeight="1">
      <c r="A122" s="449"/>
      <c r="B122" s="449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449"/>
      <c r="AH122" s="449"/>
      <c r="AI122" s="449"/>
      <c r="AJ122" s="449"/>
      <c r="AK122" s="449"/>
      <c r="AL122" s="449"/>
    </row>
    <row r="123" ht="24.0" customHeight="1">
      <c r="A123" s="449"/>
      <c r="B123" s="449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449"/>
      <c r="AC123" s="449"/>
      <c r="AD123" s="449"/>
      <c r="AE123" s="449"/>
      <c r="AF123" s="449"/>
      <c r="AG123" s="449"/>
      <c r="AH123" s="449"/>
      <c r="AI123" s="449"/>
      <c r="AJ123" s="449"/>
      <c r="AK123" s="449"/>
      <c r="AL123" s="449"/>
    </row>
    <row r="124" ht="24.0" customHeight="1">
      <c r="A124" s="449"/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  <c r="AB124" s="449"/>
      <c r="AC124" s="449"/>
      <c r="AD124" s="449"/>
      <c r="AE124" s="449"/>
      <c r="AF124" s="449"/>
      <c r="AG124" s="449"/>
      <c r="AH124" s="449"/>
      <c r="AI124" s="449"/>
      <c r="AJ124" s="449"/>
      <c r="AK124" s="449"/>
      <c r="AL124" s="449"/>
    </row>
    <row r="125" ht="24.0" customHeight="1">
      <c r="A125" s="449"/>
      <c r="B125" s="449"/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  <c r="AD125" s="449"/>
      <c r="AE125" s="449"/>
      <c r="AF125" s="449"/>
      <c r="AG125" s="449"/>
      <c r="AH125" s="449"/>
      <c r="AI125" s="449"/>
      <c r="AJ125" s="449"/>
      <c r="AK125" s="449"/>
      <c r="AL125" s="449"/>
    </row>
    <row r="126" ht="24.0" customHeight="1">
      <c r="A126" s="449"/>
      <c r="B126" s="449"/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  <c r="AD126" s="449"/>
      <c r="AE126" s="449"/>
      <c r="AF126" s="449"/>
      <c r="AG126" s="449"/>
      <c r="AH126" s="449"/>
      <c r="AI126" s="449"/>
      <c r="AJ126" s="449"/>
      <c r="AK126" s="449"/>
      <c r="AL126" s="449"/>
    </row>
    <row r="127" ht="24.0" customHeight="1">
      <c r="A127" s="449"/>
      <c r="B127" s="449"/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  <c r="AB127" s="449"/>
      <c r="AC127" s="449"/>
      <c r="AD127" s="449"/>
      <c r="AE127" s="449"/>
      <c r="AF127" s="449"/>
      <c r="AG127" s="449"/>
      <c r="AH127" s="449"/>
      <c r="AI127" s="449"/>
      <c r="AJ127" s="449"/>
      <c r="AK127" s="449"/>
      <c r="AL127" s="449"/>
    </row>
    <row r="128" ht="24.0" customHeight="1">
      <c r="A128" s="449"/>
      <c r="B128" s="449"/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  <c r="V128" s="449"/>
      <c r="W128" s="449"/>
      <c r="X128" s="449"/>
      <c r="Y128" s="449"/>
      <c r="Z128" s="449"/>
      <c r="AA128" s="449"/>
      <c r="AB128" s="449"/>
      <c r="AC128" s="449"/>
      <c r="AD128" s="449"/>
      <c r="AE128" s="449"/>
      <c r="AF128" s="449"/>
      <c r="AG128" s="449"/>
      <c r="AH128" s="449"/>
      <c r="AI128" s="449"/>
      <c r="AJ128" s="449"/>
      <c r="AK128" s="449"/>
      <c r="AL128" s="449"/>
    </row>
    <row r="129" ht="24.0" customHeight="1">
      <c r="A129" s="449"/>
      <c r="B129" s="449"/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49"/>
      <c r="X129" s="449"/>
      <c r="Y129" s="449"/>
      <c r="Z129" s="449"/>
      <c r="AA129" s="449"/>
      <c r="AB129" s="449"/>
      <c r="AC129" s="449"/>
      <c r="AD129" s="449"/>
      <c r="AE129" s="449"/>
      <c r="AF129" s="449"/>
      <c r="AG129" s="449"/>
      <c r="AH129" s="449"/>
      <c r="AI129" s="449"/>
      <c r="AJ129" s="449"/>
      <c r="AK129" s="449"/>
      <c r="AL129" s="449"/>
    </row>
    <row r="130" ht="24.0" customHeight="1">
      <c r="A130" s="449"/>
      <c r="B130" s="449"/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  <c r="AD130" s="449"/>
      <c r="AE130" s="449"/>
      <c r="AF130" s="449"/>
      <c r="AG130" s="449"/>
      <c r="AH130" s="449"/>
      <c r="AI130" s="449"/>
      <c r="AJ130" s="449"/>
      <c r="AK130" s="449"/>
      <c r="AL130" s="449"/>
    </row>
    <row r="131" ht="24.0" customHeight="1">
      <c r="A131" s="449"/>
      <c r="B131" s="449"/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49"/>
      <c r="U131" s="449"/>
      <c r="V131" s="449"/>
      <c r="W131" s="449"/>
      <c r="X131" s="449"/>
      <c r="Y131" s="449"/>
      <c r="Z131" s="449"/>
      <c r="AA131" s="449"/>
      <c r="AB131" s="449"/>
      <c r="AC131" s="449"/>
      <c r="AD131" s="449"/>
      <c r="AE131" s="449"/>
      <c r="AF131" s="449"/>
      <c r="AG131" s="449"/>
      <c r="AH131" s="449"/>
      <c r="AI131" s="449"/>
      <c r="AJ131" s="449"/>
      <c r="AK131" s="449"/>
      <c r="AL131" s="449"/>
    </row>
    <row r="132" ht="24.0" customHeight="1">
      <c r="A132" s="449"/>
      <c r="B132" s="449"/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49"/>
      <c r="X132" s="449"/>
      <c r="Y132" s="449"/>
      <c r="Z132" s="449"/>
      <c r="AA132" s="449"/>
      <c r="AB132" s="449"/>
      <c r="AC132" s="449"/>
      <c r="AD132" s="449"/>
      <c r="AE132" s="449"/>
      <c r="AF132" s="449"/>
      <c r="AG132" s="449"/>
      <c r="AH132" s="449"/>
      <c r="AI132" s="449"/>
      <c r="AJ132" s="449"/>
      <c r="AK132" s="449"/>
      <c r="AL132" s="449"/>
    </row>
    <row r="133" ht="24.0" customHeight="1">
      <c r="A133" s="449"/>
      <c r="B133" s="449"/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449"/>
      <c r="AC133" s="449"/>
      <c r="AD133" s="449"/>
      <c r="AE133" s="449"/>
      <c r="AF133" s="449"/>
      <c r="AG133" s="449"/>
      <c r="AH133" s="449"/>
      <c r="AI133" s="449"/>
      <c r="AJ133" s="449"/>
      <c r="AK133" s="449"/>
      <c r="AL133" s="449"/>
    </row>
    <row r="134" ht="24.0" customHeight="1">
      <c r="A134" s="449"/>
      <c r="B134" s="449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  <c r="X134" s="449"/>
      <c r="Y134" s="449"/>
      <c r="Z134" s="449"/>
      <c r="AA134" s="449"/>
      <c r="AB134" s="449"/>
      <c r="AC134" s="449"/>
      <c r="AD134" s="449"/>
      <c r="AE134" s="449"/>
      <c r="AF134" s="449"/>
      <c r="AG134" s="449"/>
      <c r="AH134" s="449"/>
      <c r="AI134" s="449"/>
      <c r="AJ134" s="449"/>
      <c r="AK134" s="449"/>
      <c r="AL134" s="449"/>
    </row>
    <row r="135" ht="24.0" customHeight="1">
      <c r="A135" s="449"/>
      <c r="B135" s="449"/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  <c r="AB135" s="449"/>
      <c r="AC135" s="449"/>
      <c r="AD135" s="449"/>
      <c r="AE135" s="449"/>
      <c r="AF135" s="449"/>
      <c r="AG135" s="449"/>
      <c r="AH135" s="449"/>
      <c r="AI135" s="449"/>
      <c r="AJ135" s="449"/>
      <c r="AK135" s="449"/>
      <c r="AL135" s="449"/>
    </row>
    <row r="136" ht="24.0" customHeight="1">
      <c r="A136" s="449"/>
      <c r="B136" s="449"/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  <c r="AB136" s="449"/>
      <c r="AC136" s="449"/>
      <c r="AD136" s="449"/>
      <c r="AE136" s="449"/>
      <c r="AF136" s="449"/>
      <c r="AG136" s="449"/>
      <c r="AH136" s="449"/>
      <c r="AI136" s="449"/>
      <c r="AJ136" s="449"/>
      <c r="AK136" s="449"/>
      <c r="AL136" s="449"/>
    </row>
    <row r="137" ht="24.0" customHeight="1">
      <c r="A137" s="449"/>
      <c r="B137" s="449"/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  <c r="AB137" s="449"/>
      <c r="AC137" s="449"/>
      <c r="AD137" s="449"/>
      <c r="AE137" s="449"/>
      <c r="AF137" s="449"/>
      <c r="AG137" s="449"/>
      <c r="AH137" s="449"/>
      <c r="AI137" s="449"/>
      <c r="AJ137" s="449"/>
      <c r="AK137" s="449"/>
      <c r="AL137" s="449"/>
    </row>
    <row r="138" ht="24.0" customHeight="1">
      <c r="A138" s="449"/>
      <c r="B138" s="449"/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449"/>
      <c r="V138" s="449"/>
      <c r="W138" s="449"/>
      <c r="X138" s="449"/>
      <c r="Y138" s="449"/>
      <c r="Z138" s="449"/>
      <c r="AA138" s="449"/>
      <c r="AB138" s="449"/>
      <c r="AC138" s="449"/>
      <c r="AD138" s="449"/>
      <c r="AE138" s="449"/>
      <c r="AF138" s="449"/>
      <c r="AG138" s="449"/>
      <c r="AH138" s="449"/>
      <c r="AI138" s="449"/>
      <c r="AJ138" s="449"/>
      <c r="AK138" s="449"/>
      <c r="AL138" s="449"/>
    </row>
    <row r="139" ht="24.0" customHeight="1">
      <c r="A139" s="449"/>
      <c r="B139" s="449"/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  <c r="V139" s="449"/>
      <c r="W139" s="449"/>
      <c r="X139" s="449"/>
      <c r="Y139" s="449"/>
      <c r="Z139" s="449"/>
      <c r="AA139" s="449"/>
      <c r="AB139" s="449"/>
      <c r="AC139" s="449"/>
      <c r="AD139" s="449"/>
      <c r="AE139" s="449"/>
      <c r="AF139" s="449"/>
      <c r="AG139" s="449"/>
      <c r="AH139" s="449"/>
      <c r="AI139" s="449"/>
      <c r="AJ139" s="449"/>
      <c r="AK139" s="449"/>
      <c r="AL139" s="449"/>
    </row>
    <row r="140" ht="24.0" customHeight="1">
      <c r="A140" s="449"/>
      <c r="B140" s="449"/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449"/>
      <c r="Y140" s="449"/>
      <c r="Z140" s="449"/>
      <c r="AA140" s="449"/>
      <c r="AB140" s="449"/>
      <c r="AC140" s="449"/>
      <c r="AD140" s="449"/>
      <c r="AE140" s="449"/>
      <c r="AF140" s="449"/>
      <c r="AG140" s="449"/>
      <c r="AH140" s="449"/>
      <c r="AI140" s="449"/>
      <c r="AJ140" s="449"/>
      <c r="AK140" s="449"/>
      <c r="AL140" s="449"/>
    </row>
    <row r="141" ht="24.0" customHeight="1">
      <c r="A141" s="449"/>
      <c r="B141" s="449"/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  <c r="AB141" s="449"/>
      <c r="AC141" s="449"/>
      <c r="AD141" s="449"/>
      <c r="AE141" s="449"/>
      <c r="AF141" s="449"/>
      <c r="AG141" s="449"/>
      <c r="AH141" s="449"/>
      <c r="AI141" s="449"/>
      <c r="AJ141" s="449"/>
      <c r="AK141" s="449"/>
      <c r="AL141" s="449"/>
    </row>
    <row r="142" ht="24.0" customHeight="1">
      <c r="A142" s="449"/>
      <c r="B142" s="449"/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  <c r="AD142" s="449"/>
      <c r="AE142" s="449"/>
      <c r="AF142" s="449"/>
      <c r="AG142" s="449"/>
      <c r="AH142" s="449"/>
      <c r="AI142" s="449"/>
      <c r="AJ142" s="449"/>
      <c r="AK142" s="449"/>
      <c r="AL142" s="449"/>
    </row>
    <row r="143" ht="24.0" customHeight="1">
      <c r="A143" s="449"/>
      <c r="B143" s="449"/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  <c r="V143" s="449"/>
      <c r="W143" s="449"/>
      <c r="X143" s="449"/>
      <c r="Y143" s="449"/>
      <c r="Z143" s="449"/>
      <c r="AA143" s="449"/>
      <c r="AB143" s="449"/>
      <c r="AC143" s="449"/>
      <c r="AD143" s="449"/>
      <c r="AE143" s="449"/>
      <c r="AF143" s="449"/>
      <c r="AG143" s="449"/>
      <c r="AH143" s="449"/>
      <c r="AI143" s="449"/>
      <c r="AJ143" s="449"/>
      <c r="AK143" s="449"/>
      <c r="AL143" s="449"/>
    </row>
    <row r="144" ht="24.0" customHeight="1">
      <c r="A144" s="449"/>
      <c r="B144" s="449"/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  <c r="V144" s="449"/>
      <c r="W144" s="449"/>
      <c r="X144" s="449"/>
      <c r="Y144" s="449"/>
      <c r="Z144" s="449"/>
      <c r="AA144" s="449"/>
      <c r="AB144" s="449"/>
      <c r="AC144" s="449"/>
      <c r="AD144" s="449"/>
      <c r="AE144" s="449"/>
      <c r="AF144" s="449"/>
      <c r="AG144" s="449"/>
      <c r="AH144" s="449"/>
      <c r="AI144" s="449"/>
      <c r="AJ144" s="449"/>
      <c r="AK144" s="449"/>
      <c r="AL144" s="449"/>
    </row>
    <row r="145" ht="24.0" customHeight="1">
      <c r="A145" s="449"/>
      <c r="B145" s="449"/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  <c r="AD145" s="449"/>
      <c r="AE145" s="449"/>
      <c r="AF145" s="449"/>
      <c r="AG145" s="449"/>
      <c r="AH145" s="449"/>
      <c r="AI145" s="449"/>
      <c r="AJ145" s="449"/>
      <c r="AK145" s="449"/>
      <c r="AL145" s="449"/>
    </row>
    <row r="146" ht="24.0" customHeight="1">
      <c r="A146" s="449"/>
      <c r="B146" s="449"/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  <c r="V146" s="449"/>
      <c r="W146" s="449"/>
      <c r="X146" s="449"/>
      <c r="Y146" s="449"/>
      <c r="Z146" s="449"/>
      <c r="AA146" s="449"/>
      <c r="AB146" s="449"/>
      <c r="AC146" s="449"/>
      <c r="AD146" s="449"/>
      <c r="AE146" s="449"/>
      <c r="AF146" s="449"/>
      <c r="AG146" s="449"/>
      <c r="AH146" s="449"/>
      <c r="AI146" s="449"/>
      <c r="AJ146" s="449"/>
      <c r="AK146" s="449"/>
      <c r="AL146" s="449"/>
    </row>
    <row r="147" ht="24.0" customHeight="1">
      <c r="A147" s="449"/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  <c r="AD147" s="449"/>
      <c r="AE147" s="449"/>
      <c r="AF147" s="449"/>
      <c r="AG147" s="449"/>
      <c r="AH147" s="449"/>
      <c r="AI147" s="449"/>
      <c r="AJ147" s="449"/>
      <c r="AK147" s="449"/>
      <c r="AL147" s="449"/>
    </row>
    <row r="148" ht="24.0" customHeight="1">
      <c r="A148" s="449"/>
      <c r="B148" s="449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  <c r="X148" s="449"/>
      <c r="Y148" s="449"/>
      <c r="Z148" s="449"/>
      <c r="AA148" s="449"/>
      <c r="AB148" s="449"/>
      <c r="AC148" s="449"/>
      <c r="AD148" s="449"/>
      <c r="AE148" s="449"/>
      <c r="AF148" s="449"/>
      <c r="AG148" s="449"/>
      <c r="AH148" s="449"/>
      <c r="AI148" s="449"/>
      <c r="AJ148" s="449"/>
      <c r="AK148" s="449"/>
      <c r="AL148" s="449"/>
    </row>
    <row r="149" ht="24.0" customHeight="1">
      <c r="A149" s="449"/>
      <c r="B149" s="449"/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49"/>
      <c r="U149" s="449"/>
      <c r="V149" s="449"/>
      <c r="W149" s="449"/>
      <c r="X149" s="449"/>
      <c r="Y149" s="449"/>
      <c r="Z149" s="449"/>
      <c r="AA149" s="449"/>
      <c r="AB149" s="449"/>
      <c r="AC149" s="449"/>
      <c r="AD149" s="449"/>
      <c r="AE149" s="449"/>
      <c r="AF149" s="449"/>
      <c r="AG149" s="449"/>
      <c r="AH149" s="449"/>
      <c r="AI149" s="449"/>
      <c r="AJ149" s="449"/>
      <c r="AK149" s="449"/>
      <c r="AL149" s="449"/>
    </row>
    <row r="150" ht="24.0" customHeight="1">
      <c r="A150" s="449"/>
      <c r="B150" s="449"/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49"/>
      <c r="X150" s="449"/>
      <c r="Y150" s="449"/>
      <c r="Z150" s="449"/>
      <c r="AA150" s="449"/>
      <c r="AB150" s="449"/>
      <c r="AC150" s="449"/>
      <c r="AD150" s="449"/>
      <c r="AE150" s="449"/>
      <c r="AF150" s="449"/>
      <c r="AG150" s="449"/>
      <c r="AH150" s="449"/>
      <c r="AI150" s="449"/>
      <c r="AJ150" s="449"/>
      <c r="AK150" s="449"/>
      <c r="AL150" s="449"/>
    </row>
    <row r="151" ht="24.0" customHeight="1">
      <c r="A151" s="449"/>
      <c r="B151" s="449"/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49"/>
      <c r="U151" s="449"/>
      <c r="V151" s="449"/>
      <c r="W151" s="449"/>
      <c r="X151" s="449"/>
      <c r="Y151" s="449"/>
      <c r="Z151" s="449"/>
      <c r="AA151" s="449"/>
      <c r="AB151" s="449"/>
      <c r="AC151" s="449"/>
      <c r="AD151" s="449"/>
      <c r="AE151" s="449"/>
      <c r="AF151" s="449"/>
      <c r="AG151" s="449"/>
      <c r="AH151" s="449"/>
      <c r="AI151" s="449"/>
      <c r="AJ151" s="449"/>
      <c r="AK151" s="449"/>
      <c r="AL151" s="449"/>
    </row>
    <row r="152" ht="24.0" customHeight="1">
      <c r="A152" s="449"/>
      <c r="B152" s="449"/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49"/>
      <c r="X152" s="449"/>
      <c r="Y152" s="449"/>
      <c r="Z152" s="449"/>
      <c r="AA152" s="449"/>
      <c r="AB152" s="449"/>
      <c r="AC152" s="449"/>
      <c r="AD152" s="449"/>
      <c r="AE152" s="449"/>
      <c r="AF152" s="449"/>
      <c r="AG152" s="449"/>
      <c r="AH152" s="449"/>
      <c r="AI152" s="449"/>
      <c r="AJ152" s="449"/>
      <c r="AK152" s="449"/>
      <c r="AL152" s="449"/>
    </row>
    <row r="153" ht="24.0" customHeight="1">
      <c r="A153" s="449"/>
      <c r="B153" s="449"/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49"/>
      <c r="U153" s="449"/>
      <c r="V153" s="449"/>
      <c r="W153" s="449"/>
      <c r="X153" s="449"/>
      <c r="Y153" s="449"/>
      <c r="Z153" s="449"/>
      <c r="AA153" s="449"/>
      <c r="AB153" s="449"/>
      <c r="AC153" s="449"/>
      <c r="AD153" s="449"/>
      <c r="AE153" s="449"/>
      <c r="AF153" s="449"/>
      <c r="AG153" s="449"/>
      <c r="AH153" s="449"/>
      <c r="AI153" s="449"/>
      <c r="AJ153" s="449"/>
      <c r="AK153" s="449"/>
      <c r="AL153" s="449"/>
    </row>
    <row r="154" ht="24.0" customHeight="1">
      <c r="A154" s="449"/>
      <c r="B154" s="449"/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  <c r="U154" s="449"/>
      <c r="V154" s="449"/>
      <c r="W154" s="449"/>
      <c r="X154" s="449"/>
      <c r="Y154" s="449"/>
      <c r="Z154" s="449"/>
      <c r="AA154" s="449"/>
      <c r="AB154" s="449"/>
      <c r="AC154" s="449"/>
      <c r="AD154" s="449"/>
      <c r="AE154" s="449"/>
      <c r="AF154" s="449"/>
      <c r="AG154" s="449"/>
      <c r="AH154" s="449"/>
      <c r="AI154" s="449"/>
      <c r="AJ154" s="449"/>
      <c r="AK154" s="449"/>
      <c r="AL154" s="449"/>
    </row>
    <row r="155" ht="24.0" customHeight="1">
      <c r="A155" s="449"/>
      <c r="B155" s="449"/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49"/>
      <c r="U155" s="449"/>
      <c r="V155" s="449"/>
      <c r="W155" s="449"/>
      <c r="X155" s="449"/>
      <c r="Y155" s="449"/>
      <c r="Z155" s="449"/>
      <c r="AA155" s="449"/>
      <c r="AB155" s="449"/>
      <c r="AC155" s="449"/>
      <c r="AD155" s="449"/>
      <c r="AE155" s="449"/>
      <c r="AF155" s="449"/>
      <c r="AG155" s="449"/>
      <c r="AH155" s="449"/>
      <c r="AI155" s="449"/>
      <c r="AJ155" s="449"/>
      <c r="AK155" s="449"/>
      <c r="AL155" s="449"/>
    </row>
    <row r="156" ht="24.0" customHeight="1">
      <c r="A156" s="449"/>
      <c r="B156" s="449"/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  <c r="AD156" s="449"/>
      <c r="AE156" s="449"/>
      <c r="AF156" s="449"/>
      <c r="AG156" s="449"/>
      <c r="AH156" s="449"/>
      <c r="AI156" s="449"/>
      <c r="AJ156" s="449"/>
      <c r="AK156" s="449"/>
      <c r="AL156" s="449"/>
    </row>
    <row r="157" ht="24.0" customHeight="1">
      <c r="A157" s="449"/>
      <c r="B157" s="449"/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49"/>
      <c r="X157" s="449"/>
      <c r="Y157" s="449"/>
      <c r="Z157" s="449"/>
      <c r="AA157" s="449"/>
      <c r="AB157" s="449"/>
      <c r="AC157" s="449"/>
      <c r="AD157" s="449"/>
      <c r="AE157" s="449"/>
      <c r="AF157" s="449"/>
      <c r="AG157" s="449"/>
      <c r="AH157" s="449"/>
      <c r="AI157" s="449"/>
      <c r="AJ157" s="449"/>
      <c r="AK157" s="449"/>
      <c r="AL157" s="449"/>
    </row>
    <row r="158" ht="24.0" customHeight="1">
      <c r="A158" s="449"/>
      <c r="B158" s="449"/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  <c r="U158" s="449"/>
      <c r="V158" s="449"/>
      <c r="W158" s="449"/>
      <c r="X158" s="449"/>
      <c r="Y158" s="449"/>
      <c r="Z158" s="449"/>
      <c r="AA158" s="449"/>
      <c r="AB158" s="449"/>
      <c r="AC158" s="449"/>
      <c r="AD158" s="449"/>
      <c r="AE158" s="449"/>
      <c r="AF158" s="449"/>
      <c r="AG158" s="449"/>
      <c r="AH158" s="449"/>
      <c r="AI158" s="449"/>
      <c r="AJ158" s="449"/>
      <c r="AK158" s="449"/>
      <c r="AL158" s="449"/>
    </row>
    <row r="159" ht="24.0" customHeight="1">
      <c r="A159" s="449"/>
      <c r="B159" s="449"/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49"/>
      <c r="U159" s="449"/>
      <c r="V159" s="449"/>
      <c r="W159" s="449"/>
      <c r="X159" s="449"/>
      <c r="Y159" s="449"/>
      <c r="Z159" s="449"/>
      <c r="AA159" s="449"/>
      <c r="AB159" s="449"/>
      <c r="AC159" s="449"/>
      <c r="AD159" s="449"/>
      <c r="AE159" s="449"/>
      <c r="AF159" s="449"/>
      <c r="AG159" s="449"/>
      <c r="AH159" s="449"/>
      <c r="AI159" s="449"/>
      <c r="AJ159" s="449"/>
      <c r="AK159" s="449"/>
      <c r="AL159" s="449"/>
    </row>
    <row r="160" ht="24.0" customHeight="1">
      <c r="A160" s="449"/>
      <c r="B160" s="449"/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49"/>
      <c r="R160" s="449"/>
      <c r="S160" s="449"/>
      <c r="T160" s="449"/>
      <c r="U160" s="449"/>
      <c r="V160" s="449"/>
      <c r="W160" s="449"/>
      <c r="X160" s="449"/>
      <c r="Y160" s="449"/>
      <c r="Z160" s="449"/>
      <c r="AA160" s="449"/>
      <c r="AB160" s="449"/>
      <c r="AC160" s="449"/>
      <c r="AD160" s="449"/>
      <c r="AE160" s="449"/>
      <c r="AF160" s="449"/>
      <c r="AG160" s="449"/>
      <c r="AH160" s="449"/>
      <c r="AI160" s="449"/>
      <c r="AJ160" s="449"/>
      <c r="AK160" s="449"/>
      <c r="AL160" s="449"/>
    </row>
    <row r="161" ht="24.0" customHeight="1">
      <c r="A161" s="449"/>
      <c r="B161" s="449"/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49"/>
      <c r="R161" s="449"/>
      <c r="S161" s="449"/>
      <c r="T161" s="449"/>
      <c r="U161" s="449"/>
      <c r="V161" s="449"/>
      <c r="W161" s="449"/>
      <c r="X161" s="449"/>
      <c r="Y161" s="449"/>
      <c r="Z161" s="449"/>
      <c r="AA161" s="449"/>
      <c r="AB161" s="449"/>
      <c r="AC161" s="449"/>
      <c r="AD161" s="449"/>
      <c r="AE161" s="449"/>
      <c r="AF161" s="449"/>
      <c r="AG161" s="449"/>
      <c r="AH161" s="449"/>
      <c r="AI161" s="449"/>
      <c r="AJ161" s="449"/>
      <c r="AK161" s="449"/>
      <c r="AL161" s="449"/>
    </row>
    <row r="162" ht="24.0" customHeight="1">
      <c r="A162" s="449"/>
      <c r="B162" s="449"/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49"/>
      <c r="AC162" s="449"/>
      <c r="AD162" s="449"/>
      <c r="AE162" s="449"/>
      <c r="AF162" s="449"/>
      <c r="AG162" s="449"/>
      <c r="AH162" s="449"/>
      <c r="AI162" s="449"/>
      <c r="AJ162" s="449"/>
      <c r="AK162" s="449"/>
      <c r="AL162" s="449"/>
    </row>
    <row r="163" ht="24.0" customHeight="1">
      <c r="A163" s="449"/>
      <c r="B163" s="449"/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449"/>
      <c r="U163" s="449"/>
      <c r="V163" s="449"/>
      <c r="W163" s="449"/>
      <c r="X163" s="449"/>
      <c r="Y163" s="449"/>
      <c r="Z163" s="449"/>
      <c r="AA163" s="449"/>
      <c r="AB163" s="449"/>
      <c r="AC163" s="449"/>
      <c r="AD163" s="449"/>
      <c r="AE163" s="449"/>
      <c r="AF163" s="449"/>
      <c r="AG163" s="449"/>
      <c r="AH163" s="449"/>
      <c r="AI163" s="449"/>
      <c r="AJ163" s="449"/>
      <c r="AK163" s="449"/>
      <c r="AL163" s="449"/>
    </row>
    <row r="164" ht="24.0" customHeight="1">
      <c r="A164" s="449"/>
      <c r="B164" s="449"/>
      <c r="C164" s="449"/>
      <c r="D164" s="449"/>
      <c r="E164" s="449"/>
      <c r="F164" s="449"/>
      <c r="G164" s="449"/>
      <c r="H164" s="449"/>
      <c r="I164" s="449"/>
      <c r="J164" s="449"/>
      <c r="K164" s="449"/>
      <c r="L164" s="449"/>
      <c r="M164" s="449"/>
      <c r="N164" s="449"/>
      <c r="O164" s="449"/>
      <c r="P164" s="449"/>
      <c r="Q164" s="449"/>
      <c r="R164" s="449"/>
      <c r="S164" s="449"/>
      <c r="T164" s="449"/>
      <c r="U164" s="449"/>
      <c r="V164" s="449"/>
      <c r="W164" s="449"/>
      <c r="X164" s="449"/>
      <c r="Y164" s="449"/>
      <c r="Z164" s="449"/>
      <c r="AA164" s="449"/>
      <c r="AB164" s="449"/>
      <c r="AC164" s="449"/>
      <c r="AD164" s="449"/>
      <c r="AE164" s="449"/>
      <c r="AF164" s="449"/>
      <c r="AG164" s="449"/>
      <c r="AH164" s="449"/>
      <c r="AI164" s="449"/>
      <c r="AJ164" s="449"/>
      <c r="AK164" s="449"/>
      <c r="AL164" s="449"/>
    </row>
    <row r="165" ht="24.0" customHeight="1">
      <c r="A165" s="449"/>
      <c r="B165" s="449"/>
      <c r="C165" s="449"/>
      <c r="D165" s="449"/>
      <c r="E165" s="449"/>
      <c r="F165" s="449"/>
      <c r="G165" s="449"/>
      <c r="H165" s="449"/>
      <c r="I165" s="449"/>
      <c r="J165" s="449"/>
      <c r="K165" s="449"/>
      <c r="L165" s="449"/>
      <c r="M165" s="449"/>
      <c r="N165" s="449"/>
      <c r="O165" s="449"/>
      <c r="P165" s="449"/>
      <c r="Q165" s="449"/>
      <c r="R165" s="449"/>
      <c r="S165" s="449"/>
      <c r="T165" s="449"/>
      <c r="U165" s="449"/>
      <c r="V165" s="449"/>
      <c r="W165" s="449"/>
      <c r="X165" s="449"/>
      <c r="Y165" s="449"/>
      <c r="Z165" s="449"/>
      <c r="AA165" s="449"/>
      <c r="AB165" s="449"/>
      <c r="AC165" s="449"/>
      <c r="AD165" s="449"/>
      <c r="AE165" s="449"/>
      <c r="AF165" s="449"/>
      <c r="AG165" s="449"/>
      <c r="AH165" s="449"/>
      <c r="AI165" s="449"/>
      <c r="AJ165" s="449"/>
      <c r="AK165" s="449"/>
      <c r="AL165" s="449"/>
    </row>
    <row r="166" ht="24.0" customHeight="1">
      <c r="A166" s="449"/>
      <c r="B166" s="449"/>
      <c r="C166" s="449"/>
      <c r="D166" s="449"/>
      <c r="E166" s="449"/>
      <c r="F166" s="449"/>
      <c r="G166" s="449"/>
      <c r="H166" s="449"/>
      <c r="I166" s="449"/>
      <c r="J166" s="449"/>
      <c r="K166" s="449"/>
      <c r="L166" s="449"/>
      <c r="M166" s="449"/>
      <c r="N166" s="449"/>
      <c r="O166" s="449"/>
      <c r="P166" s="449"/>
      <c r="Q166" s="449"/>
      <c r="R166" s="449"/>
      <c r="S166" s="449"/>
      <c r="T166" s="449"/>
      <c r="U166" s="449"/>
      <c r="V166" s="449"/>
      <c r="W166" s="449"/>
      <c r="X166" s="449"/>
      <c r="Y166" s="449"/>
      <c r="Z166" s="449"/>
      <c r="AA166" s="449"/>
      <c r="AB166" s="449"/>
      <c r="AC166" s="449"/>
      <c r="AD166" s="449"/>
      <c r="AE166" s="449"/>
      <c r="AF166" s="449"/>
      <c r="AG166" s="449"/>
      <c r="AH166" s="449"/>
      <c r="AI166" s="449"/>
      <c r="AJ166" s="449"/>
      <c r="AK166" s="449"/>
      <c r="AL166" s="449"/>
    </row>
    <row r="167" ht="24.0" customHeight="1">
      <c r="A167" s="449"/>
      <c r="B167" s="449"/>
      <c r="C167" s="449"/>
      <c r="D167" s="449"/>
      <c r="E167" s="449"/>
      <c r="F167" s="449"/>
      <c r="G167" s="449"/>
      <c r="H167" s="449"/>
      <c r="I167" s="449"/>
      <c r="J167" s="449"/>
      <c r="K167" s="449"/>
      <c r="L167" s="449"/>
      <c r="M167" s="449"/>
      <c r="N167" s="449"/>
      <c r="O167" s="449"/>
      <c r="P167" s="449"/>
      <c r="Q167" s="449"/>
      <c r="R167" s="449"/>
      <c r="S167" s="449"/>
      <c r="T167" s="449"/>
      <c r="U167" s="449"/>
      <c r="V167" s="449"/>
      <c r="W167" s="449"/>
      <c r="X167" s="449"/>
      <c r="Y167" s="449"/>
      <c r="Z167" s="449"/>
      <c r="AA167" s="449"/>
      <c r="AB167" s="449"/>
      <c r="AC167" s="449"/>
      <c r="AD167" s="449"/>
      <c r="AE167" s="449"/>
      <c r="AF167" s="449"/>
      <c r="AG167" s="449"/>
      <c r="AH167" s="449"/>
      <c r="AI167" s="449"/>
      <c r="AJ167" s="449"/>
      <c r="AK167" s="449"/>
      <c r="AL167" s="449"/>
    </row>
    <row r="168" ht="24.0" customHeight="1">
      <c r="A168" s="449"/>
      <c r="B168" s="449"/>
      <c r="C168" s="449"/>
      <c r="D168" s="449"/>
      <c r="E168" s="449"/>
      <c r="F168" s="449"/>
      <c r="G168" s="449"/>
      <c r="H168" s="449"/>
      <c r="I168" s="449"/>
      <c r="J168" s="449"/>
      <c r="K168" s="449"/>
      <c r="L168" s="449"/>
      <c r="M168" s="449"/>
      <c r="N168" s="449"/>
      <c r="O168" s="449"/>
      <c r="P168" s="449"/>
      <c r="Q168" s="449"/>
      <c r="R168" s="449"/>
      <c r="S168" s="449"/>
      <c r="T168" s="449"/>
      <c r="U168" s="449"/>
      <c r="V168" s="449"/>
      <c r="W168" s="449"/>
      <c r="X168" s="449"/>
      <c r="Y168" s="449"/>
      <c r="Z168" s="449"/>
      <c r="AA168" s="449"/>
      <c r="AB168" s="449"/>
      <c r="AC168" s="449"/>
      <c r="AD168" s="449"/>
      <c r="AE168" s="449"/>
      <c r="AF168" s="449"/>
      <c r="AG168" s="449"/>
      <c r="AH168" s="449"/>
      <c r="AI168" s="449"/>
      <c r="AJ168" s="449"/>
      <c r="AK168" s="449"/>
      <c r="AL168" s="449"/>
    </row>
    <row r="169" ht="24.0" customHeight="1">
      <c r="A169" s="449"/>
      <c r="B169" s="449"/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49"/>
      <c r="X169" s="449"/>
      <c r="Y169" s="449"/>
      <c r="Z169" s="449"/>
      <c r="AA169" s="449"/>
      <c r="AB169" s="449"/>
      <c r="AC169" s="449"/>
      <c r="AD169" s="449"/>
      <c r="AE169" s="449"/>
      <c r="AF169" s="449"/>
      <c r="AG169" s="449"/>
      <c r="AH169" s="449"/>
      <c r="AI169" s="449"/>
      <c r="AJ169" s="449"/>
      <c r="AK169" s="449"/>
      <c r="AL169" s="449"/>
    </row>
    <row r="170" ht="24.0" customHeight="1">
      <c r="A170" s="449"/>
      <c r="B170" s="449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49"/>
      <c r="T170" s="449"/>
      <c r="U170" s="449"/>
      <c r="V170" s="449"/>
      <c r="W170" s="449"/>
      <c r="X170" s="449"/>
      <c r="Y170" s="449"/>
      <c r="Z170" s="449"/>
      <c r="AA170" s="449"/>
      <c r="AB170" s="449"/>
      <c r="AC170" s="449"/>
      <c r="AD170" s="449"/>
      <c r="AE170" s="449"/>
      <c r="AF170" s="449"/>
      <c r="AG170" s="449"/>
      <c r="AH170" s="449"/>
      <c r="AI170" s="449"/>
      <c r="AJ170" s="449"/>
      <c r="AK170" s="449"/>
      <c r="AL170" s="449"/>
    </row>
    <row r="171" ht="24.0" customHeight="1">
      <c r="A171" s="449"/>
      <c r="B171" s="449"/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49"/>
      <c r="AH171" s="449"/>
      <c r="AI171" s="449"/>
      <c r="AJ171" s="449"/>
      <c r="AK171" s="449"/>
      <c r="AL171" s="449"/>
    </row>
    <row r="172" ht="24.0" customHeight="1">
      <c r="A172" s="449"/>
      <c r="B172" s="449"/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449"/>
      <c r="AC172" s="449"/>
      <c r="AD172" s="449"/>
      <c r="AE172" s="449"/>
      <c r="AF172" s="449"/>
      <c r="AG172" s="449"/>
      <c r="AH172" s="449"/>
      <c r="AI172" s="449"/>
      <c r="AJ172" s="449"/>
      <c r="AK172" s="449"/>
      <c r="AL172" s="449"/>
    </row>
    <row r="173" ht="24.0" customHeight="1">
      <c r="A173" s="449"/>
      <c r="B173" s="449"/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49"/>
      <c r="U173" s="449"/>
      <c r="V173" s="449"/>
      <c r="W173" s="449"/>
      <c r="X173" s="449"/>
      <c r="Y173" s="449"/>
      <c r="Z173" s="449"/>
      <c r="AA173" s="449"/>
      <c r="AB173" s="449"/>
      <c r="AC173" s="449"/>
      <c r="AD173" s="449"/>
      <c r="AE173" s="449"/>
      <c r="AF173" s="449"/>
      <c r="AG173" s="449"/>
      <c r="AH173" s="449"/>
      <c r="AI173" s="449"/>
      <c r="AJ173" s="449"/>
      <c r="AK173" s="449"/>
      <c r="AL173" s="449"/>
    </row>
    <row r="174" ht="24.0" customHeight="1">
      <c r="A174" s="449"/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49"/>
      <c r="U174" s="449"/>
      <c r="V174" s="449"/>
      <c r="W174" s="449"/>
      <c r="X174" s="449"/>
      <c r="Y174" s="449"/>
      <c r="Z174" s="449"/>
      <c r="AA174" s="449"/>
      <c r="AB174" s="449"/>
      <c r="AC174" s="449"/>
      <c r="AD174" s="449"/>
      <c r="AE174" s="449"/>
      <c r="AF174" s="449"/>
      <c r="AG174" s="449"/>
      <c r="AH174" s="449"/>
      <c r="AI174" s="449"/>
      <c r="AJ174" s="449"/>
      <c r="AK174" s="449"/>
      <c r="AL174" s="449"/>
    </row>
    <row r="175" ht="24.0" customHeight="1">
      <c r="A175" s="449"/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449"/>
      <c r="R175" s="449"/>
      <c r="S175" s="449"/>
      <c r="T175" s="449"/>
      <c r="U175" s="449"/>
      <c r="V175" s="449"/>
      <c r="W175" s="449"/>
      <c r="X175" s="449"/>
      <c r="Y175" s="449"/>
      <c r="Z175" s="449"/>
      <c r="AA175" s="449"/>
      <c r="AB175" s="449"/>
      <c r="AC175" s="449"/>
      <c r="AD175" s="449"/>
      <c r="AE175" s="449"/>
      <c r="AF175" s="449"/>
      <c r="AG175" s="449"/>
      <c r="AH175" s="449"/>
      <c r="AI175" s="449"/>
      <c r="AJ175" s="449"/>
      <c r="AK175" s="449"/>
      <c r="AL175" s="449"/>
    </row>
    <row r="176" ht="24.0" customHeight="1">
      <c r="A176" s="449"/>
      <c r="B176" s="449"/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  <c r="M176" s="449"/>
      <c r="N176" s="449"/>
      <c r="O176" s="449"/>
      <c r="P176" s="449"/>
      <c r="Q176" s="449"/>
      <c r="R176" s="449"/>
      <c r="S176" s="449"/>
      <c r="T176" s="449"/>
      <c r="U176" s="449"/>
      <c r="V176" s="449"/>
      <c r="W176" s="449"/>
      <c r="X176" s="449"/>
      <c r="Y176" s="449"/>
      <c r="Z176" s="449"/>
      <c r="AA176" s="449"/>
      <c r="AB176" s="449"/>
      <c r="AC176" s="449"/>
      <c r="AD176" s="449"/>
      <c r="AE176" s="449"/>
      <c r="AF176" s="449"/>
      <c r="AG176" s="449"/>
      <c r="AH176" s="449"/>
      <c r="AI176" s="449"/>
      <c r="AJ176" s="449"/>
      <c r="AK176" s="449"/>
      <c r="AL176" s="449"/>
    </row>
    <row r="177" ht="24.0" customHeight="1">
      <c r="A177" s="449"/>
      <c r="B177" s="449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T177" s="449"/>
      <c r="U177" s="449"/>
      <c r="V177" s="449"/>
      <c r="W177" s="449"/>
      <c r="X177" s="449"/>
      <c r="Y177" s="449"/>
      <c r="Z177" s="449"/>
      <c r="AA177" s="449"/>
      <c r="AB177" s="449"/>
      <c r="AC177" s="449"/>
      <c r="AD177" s="449"/>
      <c r="AE177" s="449"/>
      <c r="AF177" s="449"/>
      <c r="AG177" s="449"/>
      <c r="AH177" s="449"/>
      <c r="AI177" s="449"/>
      <c r="AJ177" s="449"/>
      <c r="AK177" s="449"/>
      <c r="AL177" s="449"/>
    </row>
    <row r="178" ht="24.0" customHeight="1">
      <c r="A178" s="449"/>
      <c r="B178" s="449"/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49"/>
      <c r="U178" s="449"/>
      <c r="V178" s="449"/>
      <c r="W178" s="449"/>
      <c r="X178" s="449"/>
      <c r="Y178" s="449"/>
      <c r="Z178" s="449"/>
      <c r="AA178" s="449"/>
      <c r="AB178" s="449"/>
      <c r="AC178" s="449"/>
      <c r="AD178" s="449"/>
      <c r="AE178" s="449"/>
      <c r="AF178" s="449"/>
      <c r="AG178" s="449"/>
      <c r="AH178" s="449"/>
      <c r="AI178" s="449"/>
      <c r="AJ178" s="449"/>
      <c r="AK178" s="449"/>
      <c r="AL178" s="449"/>
    </row>
    <row r="179" ht="24.0" customHeight="1">
      <c r="A179" s="449"/>
      <c r="B179" s="449"/>
      <c r="C179" s="449"/>
      <c r="D179" s="449"/>
      <c r="E179" s="449"/>
      <c r="F179" s="449"/>
      <c r="G179" s="449"/>
      <c r="H179" s="449"/>
      <c r="I179" s="449"/>
      <c r="J179" s="449"/>
      <c r="K179" s="449"/>
      <c r="L179" s="449"/>
      <c r="M179" s="449"/>
      <c r="N179" s="449"/>
      <c r="O179" s="449"/>
      <c r="P179" s="449"/>
      <c r="Q179" s="449"/>
      <c r="R179" s="449"/>
      <c r="S179" s="449"/>
      <c r="T179" s="449"/>
      <c r="U179" s="449"/>
      <c r="V179" s="449"/>
      <c r="W179" s="449"/>
      <c r="X179" s="449"/>
      <c r="Y179" s="449"/>
      <c r="Z179" s="449"/>
      <c r="AA179" s="449"/>
      <c r="AB179" s="449"/>
      <c r="AC179" s="449"/>
      <c r="AD179" s="449"/>
      <c r="AE179" s="449"/>
      <c r="AF179" s="449"/>
      <c r="AG179" s="449"/>
      <c r="AH179" s="449"/>
      <c r="AI179" s="449"/>
      <c r="AJ179" s="449"/>
      <c r="AK179" s="449"/>
      <c r="AL179" s="449"/>
    </row>
    <row r="180" ht="24.0" customHeight="1">
      <c r="A180" s="449"/>
      <c r="B180" s="449"/>
      <c r="C180" s="449"/>
      <c r="D180" s="449"/>
      <c r="E180" s="449"/>
      <c r="F180" s="449"/>
      <c r="G180" s="449"/>
      <c r="H180" s="449"/>
      <c r="I180" s="449"/>
      <c r="J180" s="449"/>
      <c r="K180" s="449"/>
      <c r="L180" s="449"/>
      <c r="M180" s="449"/>
      <c r="N180" s="449"/>
      <c r="O180" s="449"/>
      <c r="P180" s="449"/>
      <c r="Q180" s="449"/>
      <c r="R180" s="449"/>
      <c r="S180" s="449"/>
      <c r="T180" s="449"/>
      <c r="U180" s="449"/>
      <c r="V180" s="449"/>
      <c r="W180" s="449"/>
      <c r="X180" s="449"/>
      <c r="Y180" s="449"/>
      <c r="Z180" s="449"/>
      <c r="AA180" s="449"/>
      <c r="AB180" s="449"/>
      <c r="AC180" s="449"/>
      <c r="AD180" s="449"/>
      <c r="AE180" s="449"/>
      <c r="AF180" s="449"/>
      <c r="AG180" s="449"/>
      <c r="AH180" s="449"/>
      <c r="AI180" s="449"/>
      <c r="AJ180" s="449"/>
      <c r="AK180" s="449"/>
      <c r="AL180" s="449"/>
    </row>
    <row r="181" ht="24.0" customHeight="1">
      <c r="A181" s="449"/>
      <c r="B181" s="449"/>
      <c r="C181" s="449"/>
      <c r="D181" s="449"/>
      <c r="E181" s="449"/>
      <c r="F181" s="449"/>
      <c r="G181" s="449"/>
      <c r="H181" s="449"/>
      <c r="I181" s="449"/>
      <c r="J181" s="449"/>
      <c r="K181" s="449"/>
      <c r="L181" s="449"/>
      <c r="M181" s="449"/>
      <c r="N181" s="449"/>
      <c r="O181" s="449"/>
      <c r="P181" s="449"/>
      <c r="Q181" s="449"/>
      <c r="R181" s="449"/>
      <c r="S181" s="449"/>
      <c r="T181" s="449"/>
      <c r="U181" s="449"/>
      <c r="V181" s="449"/>
      <c r="W181" s="449"/>
      <c r="X181" s="449"/>
      <c r="Y181" s="449"/>
      <c r="Z181" s="449"/>
      <c r="AA181" s="449"/>
      <c r="AB181" s="449"/>
      <c r="AC181" s="449"/>
      <c r="AD181" s="449"/>
      <c r="AE181" s="449"/>
      <c r="AF181" s="449"/>
      <c r="AG181" s="449"/>
      <c r="AH181" s="449"/>
      <c r="AI181" s="449"/>
      <c r="AJ181" s="449"/>
      <c r="AK181" s="449"/>
      <c r="AL181" s="449"/>
    </row>
    <row r="182" ht="24.0" customHeight="1">
      <c r="A182" s="449"/>
      <c r="B182" s="449"/>
      <c r="C182" s="449"/>
      <c r="D182" s="449"/>
      <c r="E182" s="449"/>
      <c r="F182" s="449"/>
      <c r="G182" s="449"/>
      <c r="H182" s="449"/>
      <c r="I182" s="449"/>
      <c r="J182" s="449"/>
      <c r="K182" s="449"/>
      <c r="L182" s="449"/>
      <c r="M182" s="449"/>
      <c r="N182" s="449"/>
      <c r="O182" s="449"/>
      <c r="P182" s="449"/>
      <c r="Q182" s="449"/>
      <c r="R182" s="449"/>
      <c r="S182" s="449"/>
      <c r="T182" s="449"/>
      <c r="U182" s="449"/>
      <c r="V182" s="449"/>
      <c r="W182" s="449"/>
      <c r="X182" s="449"/>
      <c r="Y182" s="449"/>
      <c r="Z182" s="449"/>
      <c r="AA182" s="449"/>
      <c r="AB182" s="449"/>
      <c r="AC182" s="449"/>
      <c r="AD182" s="449"/>
      <c r="AE182" s="449"/>
      <c r="AF182" s="449"/>
      <c r="AG182" s="449"/>
      <c r="AH182" s="449"/>
      <c r="AI182" s="449"/>
      <c r="AJ182" s="449"/>
      <c r="AK182" s="449"/>
      <c r="AL182" s="449"/>
    </row>
    <row r="183" ht="24.0" customHeight="1">
      <c r="A183" s="449"/>
      <c r="B183" s="449"/>
      <c r="C183" s="449"/>
      <c r="D183" s="449"/>
      <c r="E183" s="449"/>
      <c r="F183" s="449"/>
      <c r="G183" s="449"/>
      <c r="H183" s="449"/>
      <c r="I183" s="449"/>
      <c r="J183" s="449"/>
      <c r="K183" s="449"/>
      <c r="L183" s="449"/>
      <c r="M183" s="449"/>
      <c r="N183" s="449"/>
      <c r="O183" s="449"/>
      <c r="P183" s="449"/>
      <c r="Q183" s="449"/>
      <c r="R183" s="449"/>
      <c r="S183" s="449"/>
      <c r="T183" s="449"/>
      <c r="U183" s="449"/>
      <c r="V183" s="449"/>
      <c r="W183" s="449"/>
      <c r="X183" s="449"/>
      <c r="Y183" s="449"/>
      <c r="Z183" s="449"/>
      <c r="AA183" s="449"/>
      <c r="AB183" s="449"/>
      <c r="AC183" s="449"/>
      <c r="AD183" s="449"/>
      <c r="AE183" s="449"/>
      <c r="AF183" s="449"/>
      <c r="AG183" s="449"/>
      <c r="AH183" s="449"/>
      <c r="AI183" s="449"/>
      <c r="AJ183" s="449"/>
      <c r="AK183" s="449"/>
      <c r="AL183" s="449"/>
    </row>
    <row r="184" ht="24.0" customHeight="1">
      <c r="A184" s="449"/>
      <c r="B184" s="449"/>
      <c r="C184" s="449"/>
      <c r="D184" s="449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49"/>
      <c r="P184" s="449"/>
      <c r="Q184" s="449"/>
      <c r="R184" s="449"/>
      <c r="S184" s="449"/>
      <c r="T184" s="449"/>
      <c r="U184" s="449"/>
      <c r="V184" s="449"/>
      <c r="W184" s="449"/>
      <c r="X184" s="449"/>
      <c r="Y184" s="449"/>
      <c r="Z184" s="449"/>
      <c r="AA184" s="449"/>
      <c r="AB184" s="449"/>
      <c r="AC184" s="449"/>
      <c r="AD184" s="449"/>
      <c r="AE184" s="449"/>
      <c r="AF184" s="449"/>
      <c r="AG184" s="449"/>
      <c r="AH184" s="449"/>
      <c r="AI184" s="449"/>
      <c r="AJ184" s="449"/>
      <c r="AK184" s="449"/>
      <c r="AL184" s="449"/>
    </row>
    <row r="185" ht="24.0" customHeight="1">
      <c r="A185" s="449"/>
      <c r="B185" s="449"/>
      <c r="C185" s="449"/>
      <c r="D185" s="449"/>
      <c r="E185" s="449"/>
      <c r="F185" s="449"/>
      <c r="G185" s="449"/>
      <c r="H185" s="449"/>
      <c r="I185" s="449"/>
      <c r="J185" s="449"/>
      <c r="K185" s="449"/>
      <c r="L185" s="449"/>
      <c r="M185" s="449"/>
      <c r="N185" s="449"/>
      <c r="O185" s="449"/>
      <c r="P185" s="449"/>
      <c r="Q185" s="449"/>
      <c r="R185" s="449"/>
      <c r="S185" s="449"/>
      <c r="T185" s="449"/>
      <c r="U185" s="449"/>
      <c r="V185" s="449"/>
      <c r="W185" s="449"/>
      <c r="X185" s="449"/>
      <c r="Y185" s="449"/>
      <c r="Z185" s="449"/>
      <c r="AA185" s="449"/>
      <c r="AB185" s="449"/>
      <c r="AC185" s="449"/>
      <c r="AD185" s="449"/>
      <c r="AE185" s="449"/>
      <c r="AF185" s="449"/>
      <c r="AG185" s="449"/>
      <c r="AH185" s="449"/>
      <c r="AI185" s="449"/>
      <c r="AJ185" s="449"/>
      <c r="AK185" s="449"/>
      <c r="AL185" s="449"/>
    </row>
    <row r="186" ht="24.0" customHeight="1">
      <c r="A186" s="449"/>
      <c r="B186" s="449"/>
      <c r="C186" s="449"/>
      <c r="D186" s="449"/>
      <c r="E186" s="449"/>
      <c r="F186" s="449"/>
      <c r="G186" s="449"/>
      <c r="H186" s="449"/>
      <c r="I186" s="449"/>
      <c r="J186" s="449"/>
      <c r="K186" s="449"/>
      <c r="L186" s="449"/>
      <c r="M186" s="449"/>
      <c r="N186" s="449"/>
      <c r="O186" s="449"/>
      <c r="P186" s="449"/>
      <c r="Q186" s="449"/>
      <c r="R186" s="449"/>
      <c r="S186" s="449"/>
      <c r="T186" s="449"/>
      <c r="U186" s="449"/>
      <c r="V186" s="449"/>
      <c r="W186" s="449"/>
      <c r="X186" s="449"/>
      <c r="Y186" s="449"/>
      <c r="Z186" s="449"/>
      <c r="AA186" s="449"/>
      <c r="AB186" s="449"/>
      <c r="AC186" s="449"/>
      <c r="AD186" s="449"/>
      <c r="AE186" s="449"/>
      <c r="AF186" s="449"/>
      <c r="AG186" s="449"/>
      <c r="AH186" s="449"/>
      <c r="AI186" s="449"/>
      <c r="AJ186" s="449"/>
      <c r="AK186" s="449"/>
      <c r="AL186" s="449"/>
    </row>
    <row r="187" ht="24.0" customHeight="1">
      <c r="A187" s="449"/>
      <c r="B187" s="449"/>
      <c r="C187" s="449"/>
      <c r="D187" s="449"/>
      <c r="E187" s="449"/>
      <c r="F187" s="449"/>
      <c r="G187" s="449"/>
      <c r="H187" s="449"/>
      <c r="I187" s="449"/>
      <c r="J187" s="449"/>
      <c r="K187" s="449"/>
      <c r="L187" s="449"/>
      <c r="M187" s="449"/>
      <c r="N187" s="449"/>
      <c r="O187" s="449"/>
      <c r="P187" s="449"/>
      <c r="Q187" s="449"/>
      <c r="R187" s="449"/>
      <c r="S187" s="449"/>
      <c r="T187" s="449"/>
      <c r="U187" s="449"/>
      <c r="V187" s="449"/>
      <c r="W187" s="449"/>
      <c r="X187" s="449"/>
      <c r="Y187" s="449"/>
      <c r="Z187" s="449"/>
      <c r="AA187" s="449"/>
      <c r="AB187" s="449"/>
      <c r="AC187" s="449"/>
      <c r="AD187" s="449"/>
      <c r="AE187" s="449"/>
      <c r="AF187" s="449"/>
      <c r="AG187" s="449"/>
      <c r="AH187" s="449"/>
      <c r="AI187" s="449"/>
      <c r="AJ187" s="449"/>
      <c r="AK187" s="449"/>
      <c r="AL187" s="449"/>
    </row>
    <row r="188" ht="24.0" customHeight="1">
      <c r="A188" s="449"/>
      <c r="B188" s="449"/>
      <c r="C188" s="449"/>
      <c r="D188" s="449"/>
      <c r="E188" s="449"/>
      <c r="F188" s="449"/>
      <c r="G188" s="449"/>
      <c r="H188" s="449"/>
      <c r="I188" s="449"/>
      <c r="J188" s="449"/>
      <c r="K188" s="449"/>
      <c r="L188" s="449"/>
      <c r="M188" s="449"/>
      <c r="N188" s="449"/>
      <c r="O188" s="449"/>
      <c r="P188" s="449"/>
      <c r="Q188" s="449"/>
      <c r="R188" s="449"/>
      <c r="S188" s="449"/>
      <c r="T188" s="449"/>
      <c r="U188" s="449"/>
      <c r="V188" s="449"/>
      <c r="W188" s="449"/>
      <c r="X188" s="449"/>
      <c r="Y188" s="449"/>
      <c r="Z188" s="449"/>
      <c r="AA188" s="449"/>
      <c r="AB188" s="449"/>
      <c r="AC188" s="449"/>
      <c r="AD188" s="449"/>
      <c r="AE188" s="449"/>
      <c r="AF188" s="449"/>
      <c r="AG188" s="449"/>
      <c r="AH188" s="449"/>
      <c r="AI188" s="449"/>
      <c r="AJ188" s="449"/>
      <c r="AK188" s="449"/>
      <c r="AL188" s="449"/>
    </row>
    <row r="189" ht="24.0" customHeight="1">
      <c r="A189" s="449"/>
      <c r="B189" s="449"/>
      <c r="C189" s="449"/>
      <c r="D189" s="449"/>
      <c r="E189" s="449"/>
      <c r="F189" s="449"/>
      <c r="G189" s="449"/>
      <c r="H189" s="449"/>
      <c r="I189" s="449"/>
      <c r="J189" s="449"/>
      <c r="K189" s="449"/>
      <c r="L189" s="449"/>
      <c r="M189" s="449"/>
      <c r="N189" s="449"/>
      <c r="O189" s="449"/>
      <c r="P189" s="449"/>
      <c r="Q189" s="449"/>
      <c r="R189" s="449"/>
      <c r="S189" s="449"/>
      <c r="T189" s="449"/>
      <c r="U189" s="449"/>
      <c r="V189" s="449"/>
      <c r="W189" s="449"/>
      <c r="X189" s="449"/>
      <c r="Y189" s="449"/>
      <c r="Z189" s="449"/>
      <c r="AA189" s="449"/>
      <c r="AB189" s="449"/>
      <c r="AC189" s="449"/>
      <c r="AD189" s="449"/>
      <c r="AE189" s="449"/>
      <c r="AF189" s="449"/>
      <c r="AG189" s="449"/>
      <c r="AH189" s="449"/>
      <c r="AI189" s="449"/>
      <c r="AJ189" s="449"/>
      <c r="AK189" s="449"/>
      <c r="AL189" s="449"/>
    </row>
    <row r="190" ht="24.0" customHeight="1">
      <c r="A190" s="449"/>
      <c r="B190" s="449"/>
      <c r="C190" s="449"/>
      <c r="D190" s="449"/>
      <c r="E190" s="449"/>
      <c r="F190" s="449"/>
      <c r="G190" s="449"/>
      <c r="H190" s="449"/>
      <c r="I190" s="449"/>
      <c r="J190" s="449"/>
      <c r="K190" s="449"/>
      <c r="L190" s="449"/>
      <c r="M190" s="449"/>
      <c r="N190" s="449"/>
      <c r="O190" s="449"/>
      <c r="P190" s="449"/>
      <c r="Q190" s="449"/>
      <c r="R190" s="449"/>
      <c r="S190" s="449"/>
      <c r="T190" s="449"/>
      <c r="U190" s="449"/>
      <c r="V190" s="449"/>
      <c r="W190" s="449"/>
      <c r="X190" s="449"/>
      <c r="Y190" s="449"/>
      <c r="Z190" s="449"/>
      <c r="AA190" s="449"/>
      <c r="AB190" s="449"/>
      <c r="AC190" s="449"/>
      <c r="AD190" s="449"/>
      <c r="AE190" s="449"/>
      <c r="AF190" s="449"/>
      <c r="AG190" s="449"/>
      <c r="AH190" s="449"/>
      <c r="AI190" s="449"/>
      <c r="AJ190" s="449"/>
      <c r="AK190" s="449"/>
      <c r="AL190" s="449"/>
    </row>
    <row r="191" ht="24.0" customHeight="1">
      <c r="A191" s="449"/>
      <c r="B191" s="449"/>
      <c r="C191" s="449"/>
      <c r="D191" s="449"/>
      <c r="E191" s="449"/>
      <c r="F191" s="449"/>
      <c r="G191" s="449"/>
      <c r="H191" s="449"/>
      <c r="I191" s="449"/>
      <c r="J191" s="449"/>
      <c r="K191" s="449"/>
      <c r="L191" s="449"/>
      <c r="M191" s="449"/>
      <c r="N191" s="449"/>
      <c r="O191" s="449"/>
      <c r="P191" s="449"/>
      <c r="Q191" s="449"/>
      <c r="R191" s="449"/>
      <c r="S191" s="449"/>
      <c r="T191" s="449"/>
      <c r="U191" s="449"/>
      <c r="V191" s="449"/>
      <c r="W191" s="449"/>
      <c r="X191" s="449"/>
      <c r="Y191" s="449"/>
      <c r="Z191" s="449"/>
      <c r="AA191" s="449"/>
      <c r="AB191" s="449"/>
      <c r="AC191" s="449"/>
      <c r="AD191" s="449"/>
      <c r="AE191" s="449"/>
      <c r="AF191" s="449"/>
      <c r="AG191" s="449"/>
      <c r="AH191" s="449"/>
      <c r="AI191" s="449"/>
      <c r="AJ191" s="449"/>
      <c r="AK191" s="449"/>
      <c r="AL191" s="449"/>
    </row>
    <row r="192" ht="24.0" customHeight="1">
      <c r="A192" s="449"/>
      <c r="B192" s="449"/>
      <c r="C192" s="449"/>
      <c r="D192" s="449"/>
      <c r="E192" s="449"/>
      <c r="F192" s="449"/>
      <c r="G192" s="449"/>
      <c r="H192" s="449"/>
      <c r="I192" s="449"/>
      <c r="J192" s="449"/>
      <c r="K192" s="449"/>
      <c r="L192" s="449"/>
      <c r="M192" s="449"/>
      <c r="N192" s="449"/>
      <c r="O192" s="449"/>
      <c r="P192" s="449"/>
      <c r="Q192" s="449"/>
      <c r="R192" s="449"/>
      <c r="S192" s="449"/>
      <c r="T192" s="449"/>
      <c r="U192" s="449"/>
      <c r="V192" s="449"/>
      <c r="W192" s="449"/>
      <c r="X192" s="449"/>
      <c r="Y192" s="449"/>
      <c r="Z192" s="449"/>
      <c r="AA192" s="449"/>
      <c r="AB192" s="449"/>
      <c r="AC192" s="449"/>
      <c r="AD192" s="449"/>
      <c r="AE192" s="449"/>
      <c r="AF192" s="449"/>
      <c r="AG192" s="449"/>
      <c r="AH192" s="449"/>
      <c r="AI192" s="449"/>
      <c r="AJ192" s="449"/>
      <c r="AK192" s="449"/>
      <c r="AL192" s="449"/>
    </row>
    <row r="193" ht="24.0" customHeight="1">
      <c r="A193" s="449"/>
      <c r="B193" s="449"/>
      <c r="C193" s="449"/>
      <c r="D193" s="449"/>
      <c r="E193" s="449"/>
      <c r="F193" s="449"/>
      <c r="G193" s="449"/>
      <c r="H193" s="449"/>
      <c r="I193" s="449"/>
      <c r="J193" s="449"/>
      <c r="K193" s="449"/>
      <c r="L193" s="449"/>
      <c r="M193" s="449"/>
      <c r="N193" s="449"/>
      <c r="O193" s="449"/>
      <c r="P193" s="449"/>
      <c r="Q193" s="449"/>
      <c r="R193" s="449"/>
      <c r="S193" s="449"/>
      <c r="T193" s="449"/>
      <c r="U193" s="449"/>
      <c r="V193" s="449"/>
      <c r="W193" s="449"/>
      <c r="X193" s="449"/>
      <c r="Y193" s="449"/>
      <c r="Z193" s="449"/>
      <c r="AA193" s="449"/>
      <c r="AB193" s="449"/>
      <c r="AC193" s="449"/>
      <c r="AD193" s="449"/>
      <c r="AE193" s="449"/>
      <c r="AF193" s="449"/>
      <c r="AG193" s="449"/>
      <c r="AH193" s="449"/>
      <c r="AI193" s="449"/>
      <c r="AJ193" s="449"/>
      <c r="AK193" s="449"/>
      <c r="AL193" s="449"/>
    </row>
    <row r="194" ht="24.0" customHeight="1">
      <c r="A194" s="449"/>
      <c r="B194" s="449"/>
      <c r="C194" s="449"/>
      <c r="D194" s="449"/>
      <c r="E194" s="449"/>
      <c r="F194" s="449"/>
      <c r="G194" s="449"/>
      <c r="H194" s="449"/>
      <c r="I194" s="449"/>
      <c r="J194" s="449"/>
      <c r="K194" s="449"/>
      <c r="L194" s="449"/>
      <c r="M194" s="449"/>
      <c r="N194" s="449"/>
      <c r="O194" s="449"/>
      <c r="P194" s="449"/>
      <c r="Q194" s="449"/>
      <c r="R194" s="449"/>
      <c r="S194" s="449"/>
      <c r="T194" s="449"/>
      <c r="U194" s="449"/>
      <c r="V194" s="449"/>
      <c r="W194" s="449"/>
      <c r="X194" s="449"/>
      <c r="Y194" s="449"/>
      <c r="Z194" s="449"/>
      <c r="AA194" s="449"/>
      <c r="AB194" s="449"/>
      <c r="AC194" s="449"/>
      <c r="AD194" s="449"/>
      <c r="AE194" s="449"/>
      <c r="AF194" s="449"/>
      <c r="AG194" s="449"/>
      <c r="AH194" s="449"/>
      <c r="AI194" s="449"/>
      <c r="AJ194" s="449"/>
      <c r="AK194" s="449"/>
      <c r="AL194" s="449"/>
    </row>
    <row r="195" ht="24.0" customHeight="1">
      <c r="A195" s="449"/>
      <c r="B195" s="449"/>
      <c r="C195" s="449"/>
      <c r="D195" s="449"/>
      <c r="E195" s="449"/>
      <c r="F195" s="449"/>
      <c r="G195" s="449"/>
      <c r="H195" s="449"/>
      <c r="I195" s="449"/>
      <c r="J195" s="449"/>
      <c r="K195" s="449"/>
      <c r="L195" s="449"/>
      <c r="M195" s="449"/>
      <c r="N195" s="449"/>
      <c r="O195" s="449"/>
      <c r="P195" s="449"/>
      <c r="Q195" s="449"/>
      <c r="R195" s="449"/>
      <c r="S195" s="449"/>
      <c r="T195" s="449"/>
      <c r="U195" s="449"/>
      <c r="V195" s="449"/>
      <c r="W195" s="449"/>
      <c r="X195" s="449"/>
      <c r="Y195" s="449"/>
      <c r="Z195" s="449"/>
      <c r="AA195" s="449"/>
      <c r="AB195" s="449"/>
      <c r="AC195" s="449"/>
      <c r="AD195" s="449"/>
      <c r="AE195" s="449"/>
      <c r="AF195" s="449"/>
      <c r="AG195" s="449"/>
      <c r="AH195" s="449"/>
      <c r="AI195" s="449"/>
      <c r="AJ195" s="449"/>
      <c r="AK195" s="449"/>
      <c r="AL195" s="449"/>
    </row>
    <row r="196" ht="24.0" customHeight="1">
      <c r="A196" s="449"/>
      <c r="B196" s="449"/>
      <c r="C196" s="449"/>
      <c r="D196" s="449"/>
      <c r="E196" s="449"/>
      <c r="F196" s="449"/>
      <c r="G196" s="449"/>
      <c r="H196" s="449"/>
      <c r="I196" s="449"/>
      <c r="J196" s="449"/>
      <c r="K196" s="449"/>
      <c r="L196" s="449"/>
      <c r="M196" s="449"/>
      <c r="N196" s="449"/>
      <c r="O196" s="449"/>
      <c r="P196" s="449"/>
      <c r="Q196" s="449"/>
      <c r="R196" s="449"/>
      <c r="S196" s="449"/>
      <c r="T196" s="449"/>
      <c r="U196" s="449"/>
      <c r="V196" s="449"/>
      <c r="W196" s="449"/>
      <c r="X196" s="449"/>
      <c r="Y196" s="449"/>
      <c r="Z196" s="449"/>
      <c r="AA196" s="449"/>
      <c r="AB196" s="449"/>
      <c r="AC196" s="449"/>
      <c r="AD196" s="449"/>
      <c r="AE196" s="449"/>
      <c r="AF196" s="449"/>
      <c r="AG196" s="449"/>
      <c r="AH196" s="449"/>
      <c r="AI196" s="449"/>
      <c r="AJ196" s="449"/>
      <c r="AK196" s="449"/>
      <c r="AL196" s="449"/>
    </row>
    <row r="197" ht="24.0" customHeight="1">
      <c r="A197" s="449"/>
      <c r="B197" s="449"/>
      <c r="C197" s="449"/>
      <c r="D197" s="449"/>
      <c r="E197" s="449"/>
      <c r="F197" s="449"/>
      <c r="G197" s="449"/>
      <c r="H197" s="449"/>
      <c r="I197" s="449"/>
      <c r="J197" s="449"/>
      <c r="K197" s="449"/>
      <c r="L197" s="449"/>
      <c r="M197" s="449"/>
      <c r="N197" s="449"/>
      <c r="O197" s="449"/>
      <c r="P197" s="449"/>
      <c r="Q197" s="449"/>
      <c r="R197" s="449"/>
      <c r="S197" s="449"/>
      <c r="T197" s="449"/>
      <c r="U197" s="449"/>
      <c r="V197" s="449"/>
      <c r="W197" s="449"/>
      <c r="X197" s="449"/>
      <c r="Y197" s="449"/>
      <c r="Z197" s="449"/>
      <c r="AA197" s="449"/>
      <c r="AB197" s="449"/>
      <c r="AC197" s="449"/>
      <c r="AD197" s="449"/>
      <c r="AE197" s="449"/>
      <c r="AF197" s="449"/>
      <c r="AG197" s="449"/>
      <c r="AH197" s="449"/>
      <c r="AI197" s="449"/>
      <c r="AJ197" s="449"/>
      <c r="AK197" s="449"/>
      <c r="AL197" s="449"/>
    </row>
    <row r="198" ht="24.0" customHeight="1">
      <c r="A198" s="449"/>
      <c r="B198" s="449"/>
      <c r="C198" s="449"/>
      <c r="D198" s="449"/>
      <c r="E198" s="449"/>
      <c r="F198" s="449"/>
      <c r="G198" s="449"/>
      <c r="H198" s="449"/>
      <c r="I198" s="449"/>
      <c r="J198" s="449"/>
      <c r="K198" s="449"/>
      <c r="L198" s="449"/>
      <c r="M198" s="449"/>
      <c r="N198" s="449"/>
      <c r="O198" s="449"/>
      <c r="P198" s="449"/>
      <c r="Q198" s="449"/>
      <c r="R198" s="449"/>
      <c r="S198" s="449"/>
      <c r="T198" s="449"/>
      <c r="U198" s="449"/>
      <c r="V198" s="449"/>
      <c r="W198" s="449"/>
      <c r="X198" s="449"/>
      <c r="Y198" s="449"/>
      <c r="Z198" s="449"/>
      <c r="AA198" s="449"/>
      <c r="AB198" s="449"/>
      <c r="AC198" s="449"/>
      <c r="AD198" s="449"/>
      <c r="AE198" s="449"/>
      <c r="AF198" s="449"/>
      <c r="AG198" s="449"/>
      <c r="AH198" s="449"/>
      <c r="AI198" s="449"/>
      <c r="AJ198" s="449"/>
      <c r="AK198" s="449"/>
      <c r="AL198" s="449"/>
    </row>
    <row r="199" ht="24.0" customHeight="1">
      <c r="A199" s="449"/>
      <c r="B199" s="449"/>
      <c r="C199" s="449"/>
      <c r="D199" s="449"/>
      <c r="E199" s="449"/>
      <c r="F199" s="449"/>
      <c r="G199" s="449"/>
      <c r="H199" s="449"/>
      <c r="I199" s="449"/>
      <c r="J199" s="449"/>
      <c r="K199" s="449"/>
      <c r="L199" s="449"/>
      <c r="M199" s="449"/>
      <c r="N199" s="449"/>
      <c r="O199" s="449"/>
      <c r="P199" s="449"/>
      <c r="Q199" s="449"/>
      <c r="R199" s="449"/>
      <c r="S199" s="449"/>
      <c r="T199" s="449"/>
      <c r="U199" s="449"/>
      <c r="V199" s="449"/>
      <c r="W199" s="449"/>
      <c r="X199" s="449"/>
      <c r="Y199" s="449"/>
      <c r="Z199" s="449"/>
      <c r="AA199" s="449"/>
      <c r="AB199" s="449"/>
      <c r="AC199" s="449"/>
      <c r="AD199" s="449"/>
      <c r="AE199" s="449"/>
      <c r="AF199" s="449"/>
      <c r="AG199" s="449"/>
      <c r="AH199" s="449"/>
      <c r="AI199" s="449"/>
      <c r="AJ199" s="449"/>
      <c r="AK199" s="449"/>
      <c r="AL199" s="449"/>
    </row>
    <row r="200" ht="24.0" customHeight="1">
      <c r="A200" s="449"/>
      <c r="B200" s="449"/>
      <c r="C200" s="449"/>
      <c r="D200" s="449"/>
      <c r="E200" s="449"/>
      <c r="F200" s="449"/>
      <c r="G200" s="449"/>
      <c r="H200" s="449"/>
      <c r="I200" s="449"/>
      <c r="J200" s="449"/>
      <c r="K200" s="449"/>
      <c r="L200" s="449"/>
      <c r="M200" s="449"/>
      <c r="N200" s="449"/>
      <c r="O200" s="449"/>
      <c r="P200" s="449"/>
      <c r="Q200" s="449"/>
      <c r="R200" s="449"/>
      <c r="S200" s="449"/>
      <c r="T200" s="449"/>
      <c r="U200" s="449"/>
      <c r="V200" s="449"/>
      <c r="W200" s="449"/>
      <c r="X200" s="449"/>
      <c r="Y200" s="449"/>
      <c r="Z200" s="449"/>
      <c r="AA200" s="449"/>
      <c r="AB200" s="449"/>
      <c r="AC200" s="449"/>
      <c r="AD200" s="449"/>
      <c r="AE200" s="449"/>
      <c r="AF200" s="449"/>
      <c r="AG200" s="449"/>
      <c r="AH200" s="449"/>
      <c r="AI200" s="449"/>
      <c r="AJ200" s="449"/>
      <c r="AK200" s="449"/>
      <c r="AL200" s="449"/>
    </row>
    <row r="201" ht="24.0" customHeight="1">
      <c r="A201" s="449"/>
      <c r="B201" s="449"/>
      <c r="C201" s="449"/>
      <c r="D201" s="449"/>
      <c r="E201" s="449"/>
      <c r="F201" s="449"/>
      <c r="G201" s="449"/>
      <c r="H201" s="449"/>
      <c r="I201" s="449"/>
      <c r="J201" s="449"/>
      <c r="K201" s="449"/>
      <c r="L201" s="449"/>
      <c r="M201" s="449"/>
      <c r="N201" s="449"/>
      <c r="O201" s="449"/>
      <c r="P201" s="449"/>
      <c r="Q201" s="449"/>
      <c r="R201" s="449"/>
      <c r="S201" s="449"/>
      <c r="T201" s="449"/>
      <c r="U201" s="449"/>
      <c r="V201" s="449"/>
      <c r="W201" s="449"/>
      <c r="X201" s="449"/>
      <c r="Y201" s="449"/>
      <c r="Z201" s="449"/>
      <c r="AA201" s="449"/>
      <c r="AB201" s="449"/>
      <c r="AC201" s="449"/>
      <c r="AD201" s="449"/>
      <c r="AE201" s="449"/>
      <c r="AF201" s="449"/>
      <c r="AG201" s="449"/>
      <c r="AH201" s="449"/>
      <c r="AI201" s="449"/>
      <c r="AJ201" s="449"/>
      <c r="AK201" s="449"/>
      <c r="AL201" s="449"/>
    </row>
    <row r="202" ht="24.0" customHeight="1">
      <c r="A202" s="449"/>
      <c r="B202" s="449"/>
      <c r="C202" s="449"/>
      <c r="D202" s="449"/>
      <c r="E202" s="449"/>
      <c r="F202" s="449"/>
      <c r="G202" s="449"/>
      <c r="H202" s="449"/>
      <c r="I202" s="449"/>
      <c r="J202" s="449"/>
      <c r="K202" s="449"/>
      <c r="L202" s="449"/>
      <c r="M202" s="449"/>
      <c r="N202" s="449"/>
      <c r="O202" s="449"/>
      <c r="P202" s="449"/>
      <c r="Q202" s="449"/>
      <c r="R202" s="449"/>
      <c r="S202" s="449"/>
      <c r="T202" s="449"/>
      <c r="U202" s="449"/>
      <c r="V202" s="449"/>
      <c r="W202" s="449"/>
      <c r="X202" s="449"/>
      <c r="Y202" s="449"/>
      <c r="Z202" s="449"/>
      <c r="AA202" s="449"/>
      <c r="AB202" s="449"/>
      <c r="AC202" s="449"/>
      <c r="AD202" s="449"/>
      <c r="AE202" s="449"/>
      <c r="AF202" s="449"/>
      <c r="AG202" s="449"/>
      <c r="AH202" s="449"/>
      <c r="AI202" s="449"/>
      <c r="AJ202" s="449"/>
      <c r="AK202" s="449"/>
      <c r="AL202" s="449"/>
    </row>
    <row r="203" ht="24.0" customHeight="1">
      <c r="A203" s="449"/>
      <c r="B203" s="449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  <c r="M203" s="449"/>
      <c r="N203" s="449"/>
      <c r="O203" s="449"/>
      <c r="P203" s="449"/>
      <c r="Q203" s="449"/>
      <c r="R203" s="449"/>
      <c r="S203" s="449"/>
      <c r="T203" s="449"/>
      <c r="U203" s="449"/>
      <c r="V203" s="449"/>
      <c r="W203" s="449"/>
      <c r="X203" s="449"/>
      <c r="Y203" s="449"/>
      <c r="Z203" s="449"/>
      <c r="AA203" s="449"/>
      <c r="AB203" s="449"/>
      <c r="AC203" s="449"/>
      <c r="AD203" s="449"/>
      <c r="AE203" s="449"/>
      <c r="AF203" s="449"/>
      <c r="AG203" s="449"/>
      <c r="AH203" s="449"/>
      <c r="AI203" s="449"/>
      <c r="AJ203" s="449"/>
      <c r="AK203" s="449"/>
      <c r="AL203" s="449"/>
    </row>
    <row r="204" ht="24.0" customHeight="1">
      <c r="A204" s="449"/>
      <c r="B204" s="449"/>
      <c r="C204" s="449"/>
      <c r="D204" s="449"/>
      <c r="E204" s="449"/>
      <c r="F204" s="449"/>
      <c r="G204" s="449"/>
      <c r="H204" s="449"/>
      <c r="I204" s="449"/>
      <c r="J204" s="449"/>
      <c r="K204" s="449"/>
      <c r="L204" s="449"/>
      <c r="M204" s="449"/>
      <c r="N204" s="449"/>
      <c r="O204" s="449"/>
      <c r="P204" s="449"/>
      <c r="Q204" s="449"/>
      <c r="R204" s="449"/>
      <c r="S204" s="449"/>
      <c r="T204" s="449"/>
      <c r="U204" s="449"/>
      <c r="V204" s="449"/>
      <c r="W204" s="449"/>
      <c r="X204" s="449"/>
      <c r="Y204" s="449"/>
      <c r="Z204" s="449"/>
      <c r="AA204" s="449"/>
      <c r="AB204" s="449"/>
      <c r="AC204" s="449"/>
      <c r="AD204" s="449"/>
      <c r="AE204" s="449"/>
      <c r="AF204" s="449"/>
      <c r="AG204" s="449"/>
      <c r="AH204" s="449"/>
      <c r="AI204" s="449"/>
      <c r="AJ204" s="449"/>
      <c r="AK204" s="449"/>
      <c r="AL204" s="449"/>
    </row>
    <row r="205" ht="24.0" customHeight="1">
      <c r="A205" s="449"/>
      <c r="B205" s="449"/>
      <c r="C205" s="449"/>
      <c r="D205" s="449"/>
      <c r="E205" s="449"/>
      <c r="F205" s="449"/>
      <c r="G205" s="449"/>
      <c r="H205" s="449"/>
      <c r="I205" s="449"/>
      <c r="J205" s="449"/>
      <c r="K205" s="449"/>
      <c r="L205" s="449"/>
      <c r="M205" s="449"/>
      <c r="N205" s="449"/>
      <c r="O205" s="449"/>
      <c r="P205" s="449"/>
      <c r="Q205" s="449"/>
      <c r="R205" s="449"/>
      <c r="S205" s="449"/>
      <c r="T205" s="449"/>
      <c r="U205" s="449"/>
      <c r="V205" s="449"/>
      <c r="W205" s="449"/>
      <c r="X205" s="449"/>
      <c r="Y205" s="449"/>
      <c r="Z205" s="449"/>
      <c r="AA205" s="449"/>
      <c r="AB205" s="449"/>
      <c r="AC205" s="449"/>
      <c r="AD205" s="449"/>
      <c r="AE205" s="449"/>
      <c r="AF205" s="449"/>
      <c r="AG205" s="449"/>
      <c r="AH205" s="449"/>
      <c r="AI205" s="449"/>
      <c r="AJ205" s="449"/>
      <c r="AK205" s="449"/>
      <c r="AL205" s="449"/>
    </row>
    <row r="206" ht="24.0" customHeight="1">
      <c r="A206" s="449"/>
      <c r="B206" s="449"/>
      <c r="C206" s="449"/>
      <c r="D206" s="449"/>
      <c r="E206" s="449"/>
      <c r="F206" s="449"/>
      <c r="G206" s="449"/>
      <c r="H206" s="449"/>
      <c r="I206" s="449"/>
      <c r="J206" s="449"/>
      <c r="K206" s="449"/>
      <c r="L206" s="449"/>
      <c r="M206" s="449"/>
      <c r="N206" s="449"/>
      <c r="O206" s="449"/>
      <c r="P206" s="449"/>
      <c r="Q206" s="449"/>
      <c r="R206" s="449"/>
      <c r="S206" s="449"/>
      <c r="T206" s="449"/>
      <c r="U206" s="449"/>
      <c r="V206" s="449"/>
      <c r="W206" s="449"/>
      <c r="X206" s="449"/>
      <c r="Y206" s="449"/>
      <c r="Z206" s="449"/>
      <c r="AA206" s="449"/>
      <c r="AB206" s="449"/>
      <c r="AC206" s="449"/>
      <c r="AD206" s="449"/>
      <c r="AE206" s="449"/>
      <c r="AF206" s="449"/>
      <c r="AG206" s="449"/>
      <c r="AH206" s="449"/>
      <c r="AI206" s="449"/>
      <c r="AJ206" s="449"/>
      <c r="AK206" s="449"/>
      <c r="AL206" s="449"/>
    </row>
    <row r="207" ht="24.0" customHeight="1">
      <c r="A207" s="449"/>
      <c r="B207" s="449"/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49"/>
      <c r="N207" s="449"/>
      <c r="O207" s="449"/>
      <c r="P207" s="449"/>
      <c r="Q207" s="449"/>
      <c r="R207" s="449"/>
      <c r="S207" s="449"/>
      <c r="T207" s="449"/>
      <c r="U207" s="449"/>
      <c r="V207" s="449"/>
      <c r="W207" s="449"/>
      <c r="X207" s="449"/>
      <c r="Y207" s="449"/>
      <c r="Z207" s="449"/>
      <c r="AA207" s="449"/>
      <c r="AB207" s="449"/>
      <c r="AC207" s="449"/>
      <c r="AD207" s="449"/>
      <c r="AE207" s="449"/>
      <c r="AF207" s="449"/>
      <c r="AG207" s="449"/>
      <c r="AH207" s="449"/>
      <c r="AI207" s="449"/>
      <c r="AJ207" s="449"/>
      <c r="AK207" s="449"/>
      <c r="AL207" s="449"/>
    </row>
    <row r="208" ht="24.0" customHeight="1">
      <c r="A208" s="449"/>
      <c r="B208" s="449"/>
      <c r="C208" s="449"/>
      <c r="D208" s="449"/>
      <c r="E208" s="449"/>
      <c r="F208" s="449"/>
      <c r="G208" s="449"/>
      <c r="H208" s="449"/>
      <c r="I208" s="449"/>
      <c r="J208" s="449"/>
      <c r="K208" s="449"/>
      <c r="L208" s="449"/>
      <c r="M208" s="449"/>
      <c r="N208" s="449"/>
      <c r="O208" s="449"/>
      <c r="P208" s="449"/>
      <c r="Q208" s="449"/>
      <c r="R208" s="449"/>
      <c r="S208" s="449"/>
      <c r="T208" s="449"/>
      <c r="U208" s="449"/>
      <c r="V208" s="449"/>
      <c r="W208" s="449"/>
      <c r="X208" s="449"/>
      <c r="Y208" s="449"/>
      <c r="Z208" s="449"/>
      <c r="AA208" s="449"/>
      <c r="AB208" s="449"/>
      <c r="AC208" s="449"/>
      <c r="AD208" s="449"/>
      <c r="AE208" s="449"/>
      <c r="AF208" s="449"/>
      <c r="AG208" s="449"/>
      <c r="AH208" s="449"/>
      <c r="AI208" s="449"/>
      <c r="AJ208" s="449"/>
      <c r="AK208" s="449"/>
      <c r="AL208" s="449"/>
    </row>
    <row r="209" ht="24.0" customHeight="1">
      <c r="A209" s="449"/>
      <c r="B209" s="449"/>
      <c r="C209" s="449"/>
      <c r="D209" s="449"/>
      <c r="E209" s="449"/>
      <c r="F209" s="449"/>
      <c r="G209" s="449"/>
      <c r="H209" s="449"/>
      <c r="I209" s="449"/>
      <c r="J209" s="449"/>
      <c r="K209" s="449"/>
      <c r="L209" s="449"/>
      <c r="M209" s="449"/>
      <c r="N209" s="449"/>
      <c r="O209" s="449"/>
      <c r="P209" s="449"/>
      <c r="Q209" s="449"/>
      <c r="R209" s="449"/>
      <c r="S209" s="449"/>
      <c r="T209" s="449"/>
      <c r="U209" s="449"/>
      <c r="V209" s="449"/>
      <c r="W209" s="449"/>
      <c r="X209" s="449"/>
      <c r="Y209" s="449"/>
      <c r="Z209" s="449"/>
      <c r="AA209" s="449"/>
      <c r="AB209" s="449"/>
      <c r="AC209" s="449"/>
      <c r="AD209" s="449"/>
      <c r="AE209" s="449"/>
      <c r="AF209" s="449"/>
      <c r="AG209" s="449"/>
      <c r="AH209" s="449"/>
      <c r="AI209" s="449"/>
      <c r="AJ209" s="449"/>
      <c r="AK209" s="449"/>
      <c r="AL209" s="449"/>
    </row>
    <row r="210" ht="24.0" customHeight="1">
      <c r="A210" s="449"/>
      <c r="B210" s="449"/>
      <c r="C210" s="449"/>
      <c r="D210" s="449"/>
      <c r="E210" s="449"/>
      <c r="F210" s="449"/>
      <c r="G210" s="449"/>
      <c r="H210" s="449"/>
      <c r="I210" s="449"/>
      <c r="J210" s="449"/>
      <c r="K210" s="449"/>
      <c r="L210" s="449"/>
      <c r="M210" s="449"/>
      <c r="N210" s="449"/>
      <c r="O210" s="449"/>
      <c r="P210" s="449"/>
      <c r="Q210" s="449"/>
      <c r="R210" s="449"/>
      <c r="S210" s="449"/>
      <c r="T210" s="449"/>
      <c r="U210" s="449"/>
      <c r="V210" s="449"/>
      <c r="W210" s="449"/>
      <c r="X210" s="449"/>
      <c r="Y210" s="449"/>
      <c r="Z210" s="449"/>
      <c r="AA210" s="449"/>
      <c r="AB210" s="449"/>
      <c r="AC210" s="449"/>
      <c r="AD210" s="449"/>
      <c r="AE210" s="449"/>
      <c r="AF210" s="449"/>
      <c r="AG210" s="449"/>
      <c r="AH210" s="449"/>
      <c r="AI210" s="449"/>
      <c r="AJ210" s="449"/>
      <c r="AK210" s="449"/>
      <c r="AL210" s="449"/>
    </row>
    <row r="211" ht="24.0" customHeight="1">
      <c r="A211" s="449"/>
      <c r="B211" s="449"/>
      <c r="C211" s="449"/>
      <c r="D211" s="449"/>
      <c r="E211" s="449"/>
      <c r="F211" s="449"/>
      <c r="G211" s="449"/>
      <c r="H211" s="449"/>
      <c r="I211" s="449"/>
      <c r="J211" s="449"/>
      <c r="K211" s="449"/>
      <c r="L211" s="449"/>
      <c r="M211" s="449"/>
      <c r="N211" s="449"/>
      <c r="O211" s="449"/>
      <c r="P211" s="449"/>
      <c r="Q211" s="449"/>
      <c r="R211" s="449"/>
      <c r="S211" s="449"/>
      <c r="T211" s="449"/>
      <c r="U211" s="449"/>
      <c r="V211" s="449"/>
      <c r="W211" s="449"/>
      <c r="X211" s="449"/>
      <c r="Y211" s="449"/>
      <c r="Z211" s="449"/>
      <c r="AA211" s="449"/>
      <c r="AB211" s="449"/>
      <c r="AC211" s="449"/>
      <c r="AD211" s="449"/>
      <c r="AE211" s="449"/>
      <c r="AF211" s="449"/>
      <c r="AG211" s="449"/>
      <c r="AH211" s="449"/>
      <c r="AI211" s="449"/>
      <c r="AJ211" s="449"/>
      <c r="AK211" s="449"/>
      <c r="AL211" s="449"/>
    </row>
    <row r="212" ht="24.0" customHeight="1">
      <c r="A212" s="449"/>
      <c r="B212" s="449"/>
      <c r="C212" s="449"/>
      <c r="D212" s="449"/>
      <c r="E212" s="449"/>
      <c r="F212" s="449"/>
      <c r="G212" s="449"/>
      <c r="H212" s="449"/>
      <c r="I212" s="449"/>
      <c r="J212" s="449"/>
      <c r="K212" s="449"/>
      <c r="L212" s="449"/>
      <c r="M212" s="449"/>
      <c r="N212" s="449"/>
      <c r="O212" s="449"/>
      <c r="P212" s="449"/>
      <c r="Q212" s="449"/>
      <c r="R212" s="449"/>
      <c r="S212" s="449"/>
      <c r="T212" s="449"/>
      <c r="U212" s="449"/>
      <c r="V212" s="449"/>
      <c r="W212" s="449"/>
      <c r="X212" s="449"/>
      <c r="Y212" s="449"/>
      <c r="Z212" s="449"/>
      <c r="AA212" s="449"/>
      <c r="AB212" s="449"/>
      <c r="AC212" s="449"/>
      <c r="AD212" s="449"/>
      <c r="AE212" s="449"/>
      <c r="AF212" s="449"/>
      <c r="AG212" s="449"/>
      <c r="AH212" s="449"/>
      <c r="AI212" s="449"/>
      <c r="AJ212" s="449"/>
      <c r="AK212" s="449"/>
      <c r="AL212" s="449"/>
    </row>
    <row r="213" ht="24.0" customHeight="1">
      <c r="A213" s="449"/>
      <c r="B213" s="449"/>
      <c r="C213" s="449"/>
      <c r="D213" s="449"/>
      <c r="E213" s="449"/>
      <c r="F213" s="449"/>
      <c r="G213" s="449"/>
      <c r="H213" s="449"/>
      <c r="I213" s="449"/>
      <c r="J213" s="449"/>
      <c r="K213" s="449"/>
      <c r="L213" s="449"/>
      <c r="M213" s="449"/>
      <c r="N213" s="449"/>
      <c r="O213" s="449"/>
      <c r="P213" s="449"/>
      <c r="Q213" s="449"/>
      <c r="R213" s="449"/>
      <c r="S213" s="449"/>
      <c r="T213" s="449"/>
      <c r="U213" s="449"/>
      <c r="V213" s="449"/>
      <c r="W213" s="449"/>
      <c r="X213" s="449"/>
      <c r="Y213" s="449"/>
      <c r="Z213" s="449"/>
      <c r="AA213" s="449"/>
      <c r="AB213" s="449"/>
      <c r="AC213" s="449"/>
      <c r="AD213" s="449"/>
      <c r="AE213" s="449"/>
      <c r="AF213" s="449"/>
      <c r="AG213" s="449"/>
      <c r="AH213" s="449"/>
      <c r="AI213" s="449"/>
      <c r="AJ213" s="449"/>
      <c r="AK213" s="449"/>
      <c r="AL213" s="449"/>
    </row>
    <row r="214" ht="24.0" customHeight="1">
      <c r="A214" s="449"/>
      <c r="B214" s="449"/>
      <c r="C214" s="449"/>
      <c r="D214" s="449"/>
      <c r="E214" s="449"/>
      <c r="F214" s="449"/>
      <c r="G214" s="449"/>
      <c r="H214" s="449"/>
      <c r="I214" s="449"/>
      <c r="J214" s="449"/>
      <c r="K214" s="449"/>
      <c r="L214" s="449"/>
      <c r="M214" s="449"/>
      <c r="N214" s="449"/>
      <c r="O214" s="449"/>
      <c r="P214" s="449"/>
      <c r="Q214" s="449"/>
      <c r="R214" s="449"/>
      <c r="S214" s="449"/>
      <c r="T214" s="449"/>
      <c r="U214" s="449"/>
      <c r="V214" s="449"/>
      <c r="W214" s="449"/>
      <c r="X214" s="449"/>
      <c r="Y214" s="449"/>
      <c r="Z214" s="449"/>
      <c r="AA214" s="449"/>
      <c r="AB214" s="449"/>
      <c r="AC214" s="449"/>
      <c r="AD214" s="449"/>
      <c r="AE214" s="449"/>
      <c r="AF214" s="449"/>
      <c r="AG214" s="449"/>
      <c r="AH214" s="449"/>
      <c r="AI214" s="449"/>
      <c r="AJ214" s="449"/>
      <c r="AK214" s="449"/>
      <c r="AL214" s="449"/>
    </row>
    <row r="215" ht="24.0" customHeight="1">
      <c r="A215" s="449"/>
      <c r="B215" s="449"/>
      <c r="C215" s="449"/>
      <c r="D215" s="449"/>
      <c r="E215" s="449"/>
      <c r="F215" s="449"/>
      <c r="G215" s="449"/>
      <c r="H215" s="449"/>
      <c r="I215" s="449"/>
      <c r="J215" s="449"/>
      <c r="K215" s="449"/>
      <c r="L215" s="449"/>
      <c r="M215" s="449"/>
      <c r="N215" s="449"/>
      <c r="O215" s="449"/>
      <c r="P215" s="449"/>
      <c r="Q215" s="449"/>
      <c r="R215" s="449"/>
      <c r="S215" s="449"/>
      <c r="T215" s="449"/>
      <c r="U215" s="449"/>
      <c r="V215" s="449"/>
      <c r="W215" s="449"/>
      <c r="X215" s="449"/>
      <c r="Y215" s="449"/>
      <c r="Z215" s="449"/>
      <c r="AA215" s="449"/>
      <c r="AB215" s="449"/>
      <c r="AC215" s="449"/>
      <c r="AD215" s="449"/>
      <c r="AE215" s="449"/>
      <c r="AF215" s="449"/>
      <c r="AG215" s="449"/>
      <c r="AH215" s="449"/>
      <c r="AI215" s="449"/>
      <c r="AJ215" s="449"/>
      <c r="AK215" s="449"/>
      <c r="AL215" s="449"/>
    </row>
    <row r="216" ht="24.0" customHeight="1">
      <c r="A216" s="449"/>
      <c r="B216" s="449"/>
      <c r="C216" s="449"/>
      <c r="D216" s="449"/>
      <c r="E216" s="449"/>
      <c r="F216" s="449"/>
      <c r="G216" s="449"/>
      <c r="H216" s="449"/>
      <c r="I216" s="449"/>
      <c r="J216" s="449"/>
      <c r="K216" s="449"/>
      <c r="L216" s="449"/>
      <c r="M216" s="449"/>
      <c r="N216" s="449"/>
      <c r="O216" s="449"/>
      <c r="P216" s="449"/>
      <c r="Q216" s="449"/>
      <c r="R216" s="449"/>
      <c r="S216" s="449"/>
      <c r="T216" s="449"/>
      <c r="U216" s="449"/>
      <c r="V216" s="449"/>
      <c r="W216" s="449"/>
      <c r="X216" s="449"/>
      <c r="Y216" s="449"/>
      <c r="Z216" s="449"/>
      <c r="AA216" s="449"/>
      <c r="AB216" s="449"/>
      <c r="AC216" s="449"/>
      <c r="AD216" s="449"/>
      <c r="AE216" s="449"/>
      <c r="AF216" s="449"/>
      <c r="AG216" s="449"/>
      <c r="AH216" s="449"/>
      <c r="AI216" s="449"/>
      <c r="AJ216" s="449"/>
      <c r="AK216" s="449"/>
      <c r="AL216" s="449"/>
    </row>
    <row r="217" ht="24.0" customHeight="1">
      <c r="A217" s="449"/>
      <c r="B217" s="449"/>
      <c r="C217" s="449"/>
      <c r="D217" s="449"/>
      <c r="E217" s="449"/>
      <c r="F217" s="449"/>
      <c r="G217" s="449"/>
      <c r="H217" s="449"/>
      <c r="I217" s="449"/>
      <c r="J217" s="449"/>
      <c r="K217" s="449"/>
      <c r="L217" s="449"/>
      <c r="M217" s="449"/>
      <c r="N217" s="449"/>
      <c r="O217" s="449"/>
      <c r="P217" s="449"/>
      <c r="Q217" s="449"/>
      <c r="R217" s="449"/>
      <c r="S217" s="449"/>
      <c r="T217" s="449"/>
      <c r="U217" s="449"/>
      <c r="V217" s="449"/>
      <c r="W217" s="449"/>
      <c r="X217" s="449"/>
      <c r="Y217" s="449"/>
      <c r="Z217" s="449"/>
      <c r="AA217" s="449"/>
      <c r="AB217" s="449"/>
      <c r="AC217" s="449"/>
      <c r="AD217" s="449"/>
      <c r="AE217" s="449"/>
      <c r="AF217" s="449"/>
      <c r="AG217" s="449"/>
      <c r="AH217" s="449"/>
      <c r="AI217" s="449"/>
      <c r="AJ217" s="449"/>
      <c r="AK217" s="449"/>
      <c r="AL217" s="449"/>
    </row>
    <row r="218" ht="24.0" customHeight="1">
      <c r="A218" s="449"/>
      <c r="B218" s="449"/>
      <c r="C218" s="449"/>
      <c r="D218" s="449"/>
      <c r="E218" s="449"/>
      <c r="F218" s="449"/>
      <c r="G218" s="449"/>
      <c r="H218" s="449"/>
      <c r="I218" s="449"/>
      <c r="J218" s="449"/>
      <c r="K218" s="449"/>
      <c r="L218" s="449"/>
      <c r="M218" s="449"/>
      <c r="N218" s="449"/>
      <c r="O218" s="449"/>
      <c r="P218" s="449"/>
      <c r="Q218" s="449"/>
      <c r="R218" s="449"/>
      <c r="S218" s="449"/>
      <c r="T218" s="449"/>
      <c r="U218" s="449"/>
      <c r="V218" s="449"/>
      <c r="W218" s="449"/>
      <c r="X218" s="449"/>
      <c r="Y218" s="449"/>
      <c r="Z218" s="449"/>
      <c r="AA218" s="449"/>
      <c r="AB218" s="449"/>
      <c r="AC218" s="449"/>
      <c r="AD218" s="449"/>
      <c r="AE218" s="449"/>
      <c r="AF218" s="449"/>
      <c r="AG218" s="449"/>
      <c r="AH218" s="449"/>
      <c r="AI218" s="449"/>
      <c r="AJ218" s="449"/>
      <c r="AK218" s="449"/>
      <c r="AL218" s="449"/>
    </row>
    <row r="219" ht="24.0" customHeight="1">
      <c r="A219" s="449"/>
      <c r="B219" s="449"/>
      <c r="C219" s="449"/>
      <c r="D219" s="449"/>
      <c r="E219" s="449"/>
      <c r="F219" s="449"/>
      <c r="G219" s="449"/>
      <c r="H219" s="449"/>
      <c r="I219" s="449"/>
      <c r="J219" s="449"/>
      <c r="K219" s="449"/>
      <c r="L219" s="449"/>
      <c r="M219" s="449"/>
      <c r="N219" s="449"/>
      <c r="O219" s="449"/>
      <c r="P219" s="449"/>
      <c r="Q219" s="449"/>
      <c r="R219" s="449"/>
      <c r="S219" s="449"/>
      <c r="T219" s="449"/>
      <c r="U219" s="449"/>
      <c r="V219" s="449"/>
      <c r="W219" s="449"/>
      <c r="X219" s="449"/>
      <c r="Y219" s="449"/>
      <c r="Z219" s="449"/>
      <c r="AA219" s="449"/>
      <c r="AB219" s="449"/>
      <c r="AC219" s="449"/>
      <c r="AD219" s="449"/>
      <c r="AE219" s="449"/>
      <c r="AF219" s="449"/>
      <c r="AG219" s="449"/>
      <c r="AH219" s="449"/>
      <c r="AI219" s="449"/>
      <c r="AJ219" s="449"/>
      <c r="AK219" s="449"/>
      <c r="AL219" s="449"/>
    </row>
    <row r="220" ht="24.0" customHeight="1">
      <c r="A220" s="449"/>
      <c r="B220" s="449"/>
      <c r="C220" s="449"/>
      <c r="D220" s="449"/>
      <c r="E220" s="449"/>
      <c r="F220" s="449"/>
      <c r="G220" s="449"/>
      <c r="H220" s="449"/>
      <c r="I220" s="449"/>
      <c r="J220" s="449"/>
      <c r="K220" s="449"/>
      <c r="L220" s="449"/>
      <c r="M220" s="449"/>
      <c r="N220" s="449"/>
      <c r="O220" s="449"/>
      <c r="P220" s="449"/>
      <c r="Q220" s="449"/>
      <c r="R220" s="449"/>
      <c r="S220" s="449"/>
      <c r="T220" s="449"/>
      <c r="U220" s="449"/>
      <c r="V220" s="449"/>
      <c r="W220" s="449"/>
      <c r="X220" s="449"/>
      <c r="Y220" s="449"/>
      <c r="Z220" s="449"/>
      <c r="AA220" s="449"/>
      <c r="AB220" s="449"/>
      <c r="AC220" s="449"/>
      <c r="AD220" s="449"/>
      <c r="AE220" s="449"/>
      <c r="AF220" s="449"/>
      <c r="AG220" s="449"/>
      <c r="AH220" s="449"/>
      <c r="AI220" s="449"/>
      <c r="AJ220" s="449"/>
      <c r="AK220" s="449"/>
      <c r="AL220" s="449"/>
    </row>
    <row r="221" ht="24.0" customHeight="1">
      <c r="A221" s="449"/>
      <c r="B221" s="449"/>
      <c r="C221" s="449"/>
      <c r="D221" s="449"/>
      <c r="E221" s="449"/>
      <c r="F221" s="449"/>
      <c r="G221" s="449"/>
      <c r="H221" s="449"/>
      <c r="I221" s="449"/>
      <c r="J221" s="449"/>
      <c r="K221" s="449"/>
      <c r="L221" s="449"/>
      <c r="M221" s="449"/>
      <c r="N221" s="449"/>
      <c r="O221" s="449"/>
      <c r="P221" s="449"/>
      <c r="Q221" s="449"/>
      <c r="R221" s="449"/>
      <c r="S221" s="449"/>
      <c r="T221" s="449"/>
      <c r="U221" s="449"/>
      <c r="V221" s="449"/>
      <c r="W221" s="449"/>
      <c r="X221" s="449"/>
      <c r="Y221" s="449"/>
      <c r="Z221" s="449"/>
      <c r="AA221" s="449"/>
      <c r="AB221" s="449"/>
      <c r="AC221" s="449"/>
      <c r="AD221" s="449"/>
      <c r="AE221" s="449"/>
      <c r="AF221" s="449"/>
      <c r="AG221" s="449"/>
      <c r="AH221" s="449"/>
      <c r="AI221" s="449"/>
      <c r="AJ221" s="449"/>
      <c r="AK221" s="449"/>
      <c r="AL221" s="449"/>
    </row>
    <row r="222" ht="24.0" customHeight="1">
      <c r="A222" s="449"/>
      <c r="B222" s="449"/>
      <c r="C222" s="449"/>
      <c r="D222" s="449"/>
      <c r="E222" s="449"/>
      <c r="F222" s="449"/>
      <c r="G222" s="449"/>
      <c r="H222" s="449"/>
      <c r="I222" s="449"/>
      <c r="J222" s="449"/>
      <c r="K222" s="449"/>
      <c r="L222" s="449"/>
      <c r="M222" s="449"/>
      <c r="N222" s="449"/>
      <c r="O222" s="449"/>
      <c r="P222" s="449"/>
      <c r="Q222" s="449"/>
      <c r="R222" s="449"/>
      <c r="S222" s="449"/>
      <c r="T222" s="449"/>
      <c r="U222" s="449"/>
      <c r="V222" s="449"/>
      <c r="W222" s="449"/>
      <c r="X222" s="449"/>
      <c r="Y222" s="449"/>
      <c r="Z222" s="449"/>
      <c r="AA222" s="449"/>
      <c r="AB222" s="449"/>
      <c r="AC222" s="449"/>
      <c r="AD222" s="449"/>
      <c r="AE222" s="449"/>
      <c r="AF222" s="449"/>
      <c r="AG222" s="449"/>
      <c r="AH222" s="449"/>
      <c r="AI222" s="449"/>
      <c r="AJ222" s="449"/>
      <c r="AK222" s="449"/>
      <c r="AL222" s="449"/>
    </row>
    <row r="223" ht="24.0" customHeight="1">
      <c r="A223" s="449"/>
      <c r="B223" s="449"/>
      <c r="C223" s="449"/>
      <c r="D223" s="449"/>
      <c r="E223" s="449"/>
      <c r="F223" s="449"/>
      <c r="G223" s="449"/>
      <c r="H223" s="449"/>
      <c r="I223" s="449"/>
      <c r="J223" s="449"/>
      <c r="K223" s="449"/>
      <c r="L223" s="449"/>
      <c r="M223" s="449"/>
      <c r="N223" s="449"/>
      <c r="O223" s="449"/>
      <c r="P223" s="449"/>
      <c r="Q223" s="449"/>
      <c r="R223" s="449"/>
      <c r="S223" s="449"/>
      <c r="T223" s="449"/>
      <c r="U223" s="449"/>
      <c r="V223" s="449"/>
      <c r="W223" s="449"/>
      <c r="X223" s="449"/>
      <c r="Y223" s="449"/>
      <c r="Z223" s="449"/>
      <c r="AA223" s="449"/>
      <c r="AB223" s="449"/>
      <c r="AC223" s="449"/>
      <c r="AD223" s="449"/>
      <c r="AE223" s="449"/>
      <c r="AF223" s="449"/>
      <c r="AG223" s="449"/>
      <c r="AH223" s="449"/>
      <c r="AI223" s="449"/>
      <c r="AJ223" s="449"/>
      <c r="AK223" s="449"/>
      <c r="AL223" s="449"/>
    </row>
    <row r="224" ht="24.0" customHeight="1">
      <c r="A224" s="449"/>
      <c r="B224" s="449"/>
      <c r="C224" s="449"/>
      <c r="D224" s="449"/>
      <c r="E224" s="449"/>
      <c r="F224" s="449"/>
      <c r="G224" s="449"/>
      <c r="H224" s="449"/>
      <c r="I224" s="449"/>
      <c r="J224" s="449"/>
      <c r="K224" s="449"/>
      <c r="L224" s="449"/>
      <c r="M224" s="449"/>
      <c r="N224" s="449"/>
      <c r="O224" s="449"/>
      <c r="P224" s="449"/>
      <c r="Q224" s="449"/>
      <c r="R224" s="449"/>
      <c r="S224" s="449"/>
      <c r="T224" s="449"/>
      <c r="U224" s="449"/>
      <c r="V224" s="449"/>
      <c r="W224" s="449"/>
      <c r="X224" s="449"/>
      <c r="Y224" s="449"/>
      <c r="Z224" s="449"/>
      <c r="AA224" s="449"/>
      <c r="AB224" s="449"/>
      <c r="AC224" s="449"/>
      <c r="AD224" s="449"/>
      <c r="AE224" s="449"/>
      <c r="AF224" s="449"/>
      <c r="AG224" s="449"/>
      <c r="AH224" s="449"/>
      <c r="AI224" s="449"/>
      <c r="AJ224" s="449"/>
      <c r="AK224" s="449"/>
      <c r="AL224" s="449"/>
    </row>
    <row r="225" ht="24.0" customHeight="1">
      <c r="A225" s="449"/>
      <c r="B225" s="449"/>
      <c r="C225" s="449"/>
      <c r="D225" s="449"/>
      <c r="E225" s="449"/>
      <c r="F225" s="449"/>
      <c r="G225" s="449"/>
      <c r="H225" s="449"/>
      <c r="I225" s="449"/>
      <c r="J225" s="449"/>
      <c r="K225" s="449"/>
      <c r="L225" s="449"/>
      <c r="M225" s="449"/>
      <c r="N225" s="449"/>
      <c r="O225" s="449"/>
      <c r="P225" s="449"/>
      <c r="Q225" s="449"/>
      <c r="R225" s="449"/>
      <c r="S225" s="449"/>
      <c r="T225" s="449"/>
      <c r="U225" s="449"/>
      <c r="V225" s="449"/>
      <c r="W225" s="449"/>
      <c r="X225" s="449"/>
      <c r="Y225" s="449"/>
      <c r="Z225" s="449"/>
      <c r="AA225" s="449"/>
      <c r="AB225" s="449"/>
      <c r="AC225" s="449"/>
      <c r="AD225" s="449"/>
      <c r="AE225" s="449"/>
      <c r="AF225" s="449"/>
      <c r="AG225" s="449"/>
      <c r="AH225" s="449"/>
      <c r="AI225" s="449"/>
      <c r="AJ225" s="449"/>
      <c r="AK225" s="449"/>
      <c r="AL225" s="449"/>
    </row>
    <row r="226" ht="24.0" customHeight="1">
      <c r="A226" s="449"/>
      <c r="B226" s="449"/>
      <c r="C226" s="449"/>
      <c r="D226" s="449"/>
      <c r="E226" s="449"/>
      <c r="F226" s="449"/>
      <c r="G226" s="449"/>
      <c r="H226" s="449"/>
      <c r="I226" s="449"/>
      <c r="J226" s="449"/>
      <c r="K226" s="449"/>
      <c r="L226" s="449"/>
      <c r="M226" s="449"/>
      <c r="N226" s="449"/>
      <c r="O226" s="449"/>
      <c r="P226" s="449"/>
      <c r="Q226" s="449"/>
      <c r="R226" s="449"/>
      <c r="S226" s="449"/>
      <c r="T226" s="449"/>
      <c r="U226" s="449"/>
      <c r="V226" s="449"/>
      <c r="W226" s="449"/>
      <c r="X226" s="449"/>
      <c r="Y226" s="449"/>
      <c r="Z226" s="449"/>
      <c r="AA226" s="449"/>
      <c r="AB226" s="449"/>
      <c r="AC226" s="449"/>
      <c r="AD226" s="449"/>
      <c r="AE226" s="449"/>
      <c r="AF226" s="449"/>
      <c r="AG226" s="449"/>
      <c r="AH226" s="449"/>
      <c r="AI226" s="449"/>
      <c r="AJ226" s="449"/>
      <c r="AK226" s="449"/>
      <c r="AL226" s="449"/>
    </row>
    <row r="227" ht="24.0" customHeight="1">
      <c r="A227" s="449"/>
      <c r="B227" s="449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  <c r="M227" s="449"/>
      <c r="N227" s="449"/>
      <c r="O227" s="449"/>
      <c r="P227" s="449"/>
      <c r="Q227" s="449"/>
      <c r="R227" s="449"/>
      <c r="S227" s="449"/>
      <c r="T227" s="449"/>
      <c r="U227" s="449"/>
      <c r="V227" s="449"/>
      <c r="W227" s="449"/>
      <c r="X227" s="449"/>
      <c r="Y227" s="449"/>
      <c r="Z227" s="449"/>
      <c r="AA227" s="449"/>
      <c r="AB227" s="449"/>
      <c r="AC227" s="449"/>
      <c r="AD227" s="449"/>
      <c r="AE227" s="449"/>
      <c r="AF227" s="449"/>
      <c r="AG227" s="449"/>
      <c r="AH227" s="449"/>
      <c r="AI227" s="449"/>
      <c r="AJ227" s="449"/>
      <c r="AK227" s="449"/>
      <c r="AL227" s="449"/>
    </row>
    <row r="228" ht="24.0" customHeight="1">
      <c r="A228" s="449"/>
      <c r="B228" s="449"/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  <c r="M228" s="449"/>
      <c r="N228" s="449"/>
      <c r="O228" s="449"/>
      <c r="P228" s="449"/>
      <c r="Q228" s="449"/>
      <c r="R228" s="449"/>
      <c r="S228" s="449"/>
      <c r="T228" s="449"/>
      <c r="U228" s="449"/>
      <c r="V228" s="449"/>
      <c r="W228" s="449"/>
      <c r="X228" s="449"/>
      <c r="Y228" s="449"/>
      <c r="Z228" s="449"/>
      <c r="AA228" s="449"/>
      <c r="AB228" s="449"/>
      <c r="AC228" s="449"/>
      <c r="AD228" s="449"/>
      <c r="AE228" s="449"/>
      <c r="AF228" s="449"/>
      <c r="AG228" s="449"/>
      <c r="AH228" s="449"/>
      <c r="AI228" s="449"/>
      <c r="AJ228" s="449"/>
      <c r="AK228" s="449"/>
      <c r="AL228" s="449"/>
    </row>
    <row r="229" ht="24.0" customHeight="1">
      <c r="A229" s="449"/>
      <c r="B229" s="449"/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  <c r="M229" s="449"/>
      <c r="N229" s="449"/>
      <c r="O229" s="449"/>
      <c r="P229" s="449"/>
      <c r="Q229" s="449"/>
      <c r="R229" s="449"/>
      <c r="S229" s="449"/>
      <c r="T229" s="449"/>
      <c r="U229" s="449"/>
      <c r="V229" s="449"/>
      <c r="W229" s="449"/>
      <c r="X229" s="449"/>
      <c r="Y229" s="449"/>
      <c r="Z229" s="449"/>
      <c r="AA229" s="449"/>
      <c r="AB229" s="449"/>
      <c r="AC229" s="449"/>
      <c r="AD229" s="449"/>
      <c r="AE229" s="449"/>
      <c r="AF229" s="449"/>
      <c r="AG229" s="449"/>
      <c r="AH229" s="449"/>
      <c r="AI229" s="449"/>
      <c r="AJ229" s="449"/>
      <c r="AK229" s="449"/>
      <c r="AL229" s="449"/>
    </row>
    <row r="230" ht="24.0" customHeight="1">
      <c r="A230" s="449"/>
      <c r="B230" s="449"/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  <c r="M230" s="449"/>
      <c r="N230" s="449"/>
      <c r="O230" s="449"/>
      <c r="P230" s="449"/>
      <c r="Q230" s="449"/>
      <c r="R230" s="449"/>
      <c r="S230" s="449"/>
      <c r="T230" s="449"/>
      <c r="U230" s="449"/>
      <c r="V230" s="449"/>
      <c r="W230" s="449"/>
      <c r="X230" s="449"/>
      <c r="Y230" s="449"/>
      <c r="Z230" s="449"/>
      <c r="AA230" s="449"/>
      <c r="AB230" s="449"/>
      <c r="AC230" s="449"/>
      <c r="AD230" s="449"/>
      <c r="AE230" s="449"/>
      <c r="AF230" s="449"/>
      <c r="AG230" s="449"/>
      <c r="AH230" s="449"/>
      <c r="AI230" s="449"/>
      <c r="AJ230" s="449"/>
      <c r="AK230" s="449"/>
      <c r="AL230" s="449"/>
    </row>
    <row r="231" ht="24.0" customHeight="1">
      <c r="A231" s="449"/>
      <c r="B231" s="449"/>
      <c r="C231" s="449"/>
      <c r="D231" s="449"/>
      <c r="E231" s="449"/>
      <c r="F231" s="449"/>
      <c r="G231" s="449"/>
      <c r="H231" s="449"/>
      <c r="I231" s="449"/>
      <c r="J231" s="449"/>
      <c r="K231" s="449"/>
      <c r="L231" s="449"/>
      <c r="M231" s="449"/>
      <c r="N231" s="449"/>
      <c r="O231" s="449"/>
      <c r="P231" s="449"/>
      <c r="Q231" s="449"/>
      <c r="R231" s="449"/>
      <c r="S231" s="449"/>
      <c r="T231" s="449"/>
      <c r="U231" s="449"/>
      <c r="V231" s="449"/>
      <c r="W231" s="449"/>
      <c r="X231" s="449"/>
      <c r="Y231" s="449"/>
      <c r="Z231" s="449"/>
      <c r="AA231" s="449"/>
      <c r="AB231" s="449"/>
      <c r="AC231" s="449"/>
      <c r="AD231" s="449"/>
      <c r="AE231" s="449"/>
      <c r="AF231" s="449"/>
      <c r="AG231" s="449"/>
      <c r="AH231" s="449"/>
      <c r="AI231" s="449"/>
      <c r="AJ231" s="449"/>
      <c r="AK231" s="449"/>
      <c r="AL231" s="449"/>
    </row>
    <row r="232" ht="24.0" customHeight="1">
      <c r="A232" s="449"/>
      <c r="B232" s="449"/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  <c r="M232" s="449"/>
      <c r="N232" s="449"/>
      <c r="O232" s="449"/>
      <c r="P232" s="449"/>
      <c r="Q232" s="449"/>
      <c r="R232" s="449"/>
      <c r="S232" s="449"/>
      <c r="T232" s="449"/>
      <c r="U232" s="449"/>
      <c r="V232" s="449"/>
      <c r="W232" s="449"/>
      <c r="X232" s="449"/>
      <c r="Y232" s="449"/>
      <c r="Z232" s="449"/>
      <c r="AA232" s="449"/>
      <c r="AB232" s="449"/>
      <c r="AC232" s="449"/>
      <c r="AD232" s="449"/>
      <c r="AE232" s="449"/>
      <c r="AF232" s="449"/>
      <c r="AG232" s="449"/>
      <c r="AH232" s="449"/>
      <c r="AI232" s="449"/>
      <c r="AJ232" s="449"/>
      <c r="AK232" s="449"/>
      <c r="AL232" s="449"/>
    </row>
    <row r="233" ht="24.0" customHeight="1">
      <c r="A233" s="449"/>
      <c r="B233" s="449"/>
      <c r="C233" s="449"/>
      <c r="D233" s="449"/>
      <c r="E233" s="449"/>
      <c r="F233" s="449"/>
      <c r="G233" s="449"/>
      <c r="H233" s="449"/>
      <c r="I233" s="449"/>
      <c r="J233" s="449"/>
      <c r="K233" s="449"/>
      <c r="L233" s="449"/>
      <c r="M233" s="449"/>
      <c r="N233" s="449"/>
      <c r="O233" s="449"/>
      <c r="P233" s="449"/>
      <c r="Q233" s="449"/>
      <c r="R233" s="449"/>
      <c r="S233" s="449"/>
      <c r="T233" s="449"/>
      <c r="U233" s="449"/>
      <c r="V233" s="449"/>
      <c r="W233" s="449"/>
      <c r="X233" s="449"/>
      <c r="Y233" s="449"/>
      <c r="Z233" s="449"/>
      <c r="AA233" s="449"/>
      <c r="AB233" s="449"/>
      <c r="AC233" s="449"/>
      <c r="AD233" s="449"/>
      <c r="AE233" s="449"/>
      <c r="AF233" s="449"/>
      <c r="AG233" s="449"/>
      <c r="AH233" s="449"/>
      <c r="AI233" s="449"/>
      <c r="AJ233" s="449"/>
      <c r="AK233" s="449"/>
      <c r="AL233" s="449"/>
    </row>
    <row r="234" ht="24.0" customHeight="1">
      <c r="A234" s="449"/>
      <c r="B234" s="449"/>
      <c r="C234" s="449"/>
      <c r="D234" s="449"/>
      <c r="E234" s="449"/>
      <c r="F234" s="449"/>
      <c r="G234" s="449"/>
      <c r="H234" s="449"/>
      <c r="I234" s="449"/>
      <c r="J234" s="449"/>
      <c r="K234" s="449"/>
      <c r="L234" s="449"/>
      <c r="M234" s="449"/>
      <c r="N234" s="449"/>
      <c r="O234" s="449"/>
      <c r="P234" s="449"/>
      <c r="Q234" s="449"/>
      <c r="R234" s="449"/>
      <c r="S234" s="449"/>
      <c r="T234" s="449"/>
      <c r="U234" s="449"/>
      <c r="V234" s="449"/>
      <c r="W234" s="449"/>
      <c r="X234" s="449"/>
      <c r="Y234" s="449"/>
      <c r="Z234" s="449"/>
      <c r="AA234" s="449"/>
      <c r="AB234" s="449"/>
      <c r="AC234" s="449"/>
      <c r="AD234" s="449"/>
      <c r="AE234" s="449"/>
      <c r="AF234" s="449"/>
      <c r="AG234" s="449"/>
      <c r="AH234" s="449"/>
      <c r="AI234" s="449"/>
      <c r="AJ234" s="449"/>
      <c r="AK234" s="449"/>
      <c r="AL234" s="449"/>
    </row>
    <row r="235" ht="24.0" customHeight="1">
      <c r="A235" s="449"/>
      <c r="B235" s="449"/>
      <c r="C235" s="449"/>
      <c r="D235" s="449"/>
      <c r="E235" s="449"/>
      <c r="F235" s="449"/>
      <c r="G235" s="449"/>
      <c r="H235" s="449"/>
      <c r="I235" s="449"/>
      <c r="J235" s="449"/>
      <c r="K235" s="449"/>
      <c r="L235" s="449"/>
      <c r="M235" s="449"/>
      <c r="N235" s="449"/>
      <c r="O235" s="449"/>
      <c r="P235" s="449"/>
      <c r="Q235" s="449"/>
      <c r="R235" s="449"/>
      <c r="S235" s="449"/>
      <c r="T235" s="449"/>
      <c r="U235" s="449"/>
      <c r="V235" s="449"/>
      <c r="W235" s="449"/>
      <c r="X235" s="449"/>
      <c r="Y235" s="449"/>
      <c r="Z235" s="449"/>
      <c r="AA235" s="449"/>
      <c r="AB235" s="449"/>
      <c r="AC235" s="449"/>
      <c r="AD235" s="449"/>
      <c r="AE235" s="449"/>
      <c r="AF235" s="449"/>
      <c r="AG235" s="449"/>
      <c r="AH235" s="449"/>
      <c r="AI235" s="449"/>
      <c r="AJ235" s="449"/>
      <c r="AK235" s="449"/>
      <c r="AL235" s="449"/>
    </row>
    <row r="236" ht="24.0" customHeight="1">
      <c r="A236" s="449"/>
      <c r="B236" s="449"/>
      <c r="C236" s="449"/>
      <c r="D236" s="449"/>
      <c r="E236" s="449"/>
      <c r="F236" s="449"/>
      <c r="G236" s="449"/>
      <c r="H236" s="449"/>
      <c r="I236" s="449"/>
      <c r="J236" s="449"/>
      <c r="K236" s="449"/>
      <c r="L236" s="449"/>
      <c r="M236" s="449"/>
      <c r="N236" s="449"/>
      <c r="O236" s="449"/>
      <c r="P236" s="449"/>
      <c r="Q236" s="449"/>
      <c r="R236" s="449"/>
      <c r="S236" s="449"/>
      <c r="T236" s="449"/>
      <c r="U236" s="449"/>
      <c r="V236" s="449"/>
      <c r="W236" s="449"/>
      <c r="X236" s="449"/>
      <c r="Y236" s="449"/>
      <c r="Z236" s="449"/>
      <c r="AA236" s="449"/>
      <c r="AB236" s="449"/>
      <c r="AC236" s="449"/>
      <c r="AD236" s="449"/>
      <c r="AE236" s="449"/>
      <c r="AF236" s="449"/>
      <c r="AG236" s="449"/>
      <c r="AH236" s="449"/>
      <c r="AI236" s="449"/>
      <c r="AJ236" s="449"/>
      <c r="AK236" s="449"/>
      <c r="AL236" s="449"/>
    </row>
    <row r="237" ht="24.0" customHeight="1">
      <c r="A237" s="449"/>
      <c r="B237" s="449"/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49"/>
      <c r="X237" s="449"/>
      <c r="Y237" s="449"/>
      <c r="Z237" s="449"/>
      <c r="AA237" s="449"/>
      <c r="AB237" s="449"/>
      <c r="AC237" s="449"/>
      <c r="AD237" s="449"/>
      <c r="AE237" s="449"/>
      <c r="AF237" s="449"/>
      <c r="AG237" s="449"/>
      <c r="AH237" s="449"/>
      <c r="AI237" s="449"/>
      <c r="AJ237" s="449"/>
      <c r="AK237" s="449"/>
      <c r="AL237" s="449"/>
    </row>
    <row r="238" ht="24.0" customHeight="1">
      <c r="A238" s="44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49"/>
      <c r="R238" s="449"/>
      <c r="S238" s="449"/>
      <c r="T238" s="449"/>
      <c r="U238" s="449"/>
      <c r="V238" s="449"/>
      <c r="W238" s="449"/>
      <c r="X238" s="449"/>
      <c r="Y238" s="449"/>
      <c r="Z238" s="449"/>
      <c r="AA238" s="449"/>
      <c r="AB238" s="449"/>
      <c r="AC238" s="449"/>
      <c r="AD238" s="449"/>
      <c r="AE238" s="449"/>
      <c r="AF238" s="449"/>
      <c r="AG238" s="449"/>
      <c r="AH238" s="449"/>
      <c r="AI238" s="449"/>
      <c r="AJ238" s="449"/>
      <c r="AK238" s="449"/>
      <c r="AL238" s="449"/>
    </row>
    <row r="239" ht="24.0" customHeight="1">
      <c r="A239" s="44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9"/>
      <c r="R239" s="449"/>
      <c r="S239" s="449"/>
      <c r="T239" s="449"/>
      <c r="U239" s="449"/>
      <c r="V239" s="449"/>
      <c r="W239" s="449"/>
      <c r="X239" s="449"/>
      <c r="Y239" s="449"/>
      <c r="Z239" s="449"/>
      <c r="AA239" s="449"/>
      <c r="AB239" s="449"/>
      <c r="AC239" s="449"/>
      <c r="AD239" s="449"/>
      <c r="AE239" s="449"/>
      <c r="AF239" s="449"/>
      <c r="AG239" s="449"/>
      <c r="AH239" s="449"/>
      <c r="AI239" s="449"/>
      <c r="AJ239" s="449"/>
      <c r="AK239" s="449"/>
      <c r="AL239" s="449"/>
    </row>
    <row r="240" ht="24.0" customHeight="1">
      <c r="A240" s="44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49"/>
      <c r="R240" s="449"/>
      <c r="S240" s="449"/>
      <c r="T240" s="449"/>
      <c r="U240" s="449"/>
      <c r="V240" s="449"/>
      <c r="W240" s="449"/>
      <c r="X240" s="449"/>
      <c r="Y240" s="449"/>
      <c r="Z240" s="449"/>
      <c r="AA240" s="449"/>
      <c r="AB240" s="449"/>
      <c r="AC240" s="449"/>
      <c r="AD240" s="449"/>
      <c r="AE240" s="449"/>
      <c r="AF240" s="449"/>
      <c r="AG240" s="449"/>
      <c r="AH240" s="449"/>
      <c r="AI240" s="449"/>
      <c r="AJ240" s="449"/>
      <c r="AK240" s="449"/>
      <c r="AL240" s="449"/>
    </row>
    <row r="241" ht="24.0" customHeight="1">
      <c r="A241" s="44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9"/>
      <c r="P241" s="449"/>
      <c r="Q241" s="449"/>
      <c r="R241" s="449"/>
      <c r="S241" s="449"/>
      <c r="T241" s="449"/>
      <c r="U241" s="449"/>
      <c r="V241" s="449"/>
      <c r="W241" s="449"/>
      <c r="X241" s="449"/>
      <c r="Y241" s="449"/>
      <c r="Z241" s="449"/>
      <c r="AA241" s="449"/>
      <c r="AB241" s="449"/>
      <c r="AC241" s="449"/>
      <c r="AD241" s="449"/>
      <c r="AE241" s="449"/>
      <c r="AF241" s="449"/>
      <c r="AG241" s="449"/>
      <c r="AH241" s="449"/>
      <c r="AI241" s="449"/>
      <c r="AJ241" s="449"/>
      <c r="AK241" s="449"/>
      <c r="AL241" s="449"/>
    </row>
    <row r="242" ht="24.0" customHeight="1">
      <c r="A242" s="449"/>
      <c r="B242" s="449"/>
      <c r="C242" s="449"/>
      <c r="D242" s="449"/>
      <c r="E242" s="449"/>
      <c r="F242" s="449"/>
      <c r="G242" s="449"/>
      <c r="H242" s="449"/>
      <c r="I242" s="449"/>
      <c r="J242" s="449"/>
      <c r="K242" s="449"/>
      <c r="L242" s="449"/>
      <c r="M242" s="449"/>
      <c r="N242" s="449"/>
      <c r="O242" s="449"/>
      <c r="P242" s="449"/>
      <c r="Q242" s="449"/>
      <c r="R242" s="449"/>
      <c r="S242" s="449"/>
      <c r="T242" s="449"/>
      <c r="U242" s="449"/>
      <c r="V242" s="449"/>
      <c r="W242" s="449"/>
      <c r="X242" s="449"/>
      <c r="Y242" s="449"/>
      <c r="Z242" s="449"/>
      <c r="AA242" s="449"/>
      <c r="AB242" s="449"/>
      <c r="AC242" s="449"/>
      <c r="AD242" s="449"/>
      <c r="AE242" s="449"/>
      <c r="AF242" s="449"/>
      <c r="AG242" s="449"/>
      <c r="AH242" s="449"/>
      <c r="AI242" s="449"/>
      <c r="AJ242" s="449"/>
      <c r="AK242" s="449"/>
      <c r="AL242" s="449"/>
    </row>
    <row r="243" ht="24.0" customHeight="1">
      <c r="A243" s="449"/>
      <c r="B243" s="449"/>
      <c r="C243" s="449"/>
      <c r="D243" s="449"/>
      <c r="E243" s="449"/>
      <c r="F243" s="449"/>
      <c r="G243" s="449"/>
      <c r="H243" s="449"/>
      <c r="I243" s="449"/>
      <c r="J243" s="449"/>
      <c r="K243" s="449"/>
      <c r="L243" s="449"/>
      <c r="M243" s="449"/>
      <c r="N243" s="449"/>
      <c r="O243" s="449"/>
      <c r="P243" s="449"/>
      <c r="Q243" s="449"/>
      <c r="R243" s="449"/>
      <c r="S243" s="449"/>
      <c r="T243" s="449"/>
      <c r="U243" s="449"/>
      <c r="V243" s="449"/>
      <c r="W243" s="449"/>
      <c r="X243" s="449"/>
      <c r="Y243" s="449"/>
      <c r="Z243" s="449"/>
      <c r="AA243" s="449"/>
      <c r="AB243" s="449"/>
      <c r="AC243" s="449"/>
      <c r="AD243" s="449"/>
      <c r="AE243" s="449"/>
      <c r="AF243" s="449"/>
      <c r="AG243" s="449"/>
      <c r="AH243" s="449"/>
      <c r="AI243" s="449"/>
      <c r="AJ243" s="449"/>
      <c r="AK243" s="449"/>
      <c r="AL243" s="449"/>
    </row>
    <row r="244" ht="24.0" customHeight="1">
      <c r="A244" s="449"/>
      <c r="B244" s="449"/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  <c r="M244" s="449"/>
      <c r="N244" s="449"/>
      <c r="O244" s="449"/>
      <c r="P244" s="449"/>
      <c r="Q244" s="449"/>
      <c r="R244" s="449"/>
      <c r="S244" s="449"/>
      <c r="T244" s="449"/>
      <c r="U244" s="449"/>
      <c r="V244" s="449"/>
      <c r="W244" s="449"/>
      <c r="X244" s="449"/>
      <c r="Y244" s="449"/>
      <c r="Z244" s="449"/>
      <c r="AA244" s="449"/>
      <c r="AB244" s="449"/>
      <c r="AC244" s="449"/>
      <c r="AD244" s="449"/>
      <c r="AE244" s="449"/>
      <c r="AF244" s="449"/>
      <c r="AG244" s="449"/>
      <c r="AH244" s="449"/>
      <c r="AI244" s="449"/>
      <c r="AJ244" s="449"/>
      <c r="AK244" s="449"/>
      <c r="AL244" s="449"/>
    </row>
    <row r="245" ht="24.0" customHeight="1">
      <c r="A245" s="44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  <c r="M245" s="449"/>
      <c r="N245" s="449"/>
      <c r="O245" s="449"/>
      <c r="P245" s="449"/>
      <c r="Q245" s="449"/>
      <c r="R245" s="449"/>
      <c r="S245" s="449"/>
      <c r="T245" s="449"/>
      <c r="U245" s="449"/>
      <c r="V245" s="449"/>
      <c r="W245" s="449"/>
      <c r="X245" s="449"/>
      <c r="Y245" s="449"/>
      <c r="Z245" s="449"/>
      <c r="AA245" s="449"/>
      <c r="AB245" s="449"/>
      <c r="AC245" s="449"/>
      <c r="AD245" s="449"/>
      <c r="AE245" s="449"/>
      <c r="AF245" s="449"/>
      <c r="AG245" s="449"/>
      <c r="AH245" s="449"/>
      <c r="AI245" s="449"/>
      <c r="AJ245" s="449"/>
      <c r="AK245" s="449"/>
      <c r="AL245" s="449"/>
    </row>
    <row r="246" ht="24.0" customHeight="1">
      <c r="A246" s="44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  <c r="M246" s="449"/>
      <c r="N246" s="449"/>
      <c r="O246" s="449"/>
      <c r="P246" s="449"/>
      <c r="Q246" s="449"/>
      <c r="R246" s="449"/>
      <c r="S246" s="449"/>
      <c r="T246" s="449"/>
      <c r="U246" s="449"/>
      <c r="V246" s="449"/>
      <c r="W246" s="449"/>
      <c r="X246" s="449"/>
      <c r="Y246" s="449"/>
      <c r="Z246" s="449"/>
      <c r="AA246" s="449"/>
      <c r="AB246" s="449"/>
      <c r="AC246" s="449"/>
      <c r="AD246" s="449"/>
      <c r="AE246" s="449"/>
      <c r="AF246" s="449"/>
      <c r="AG246" s="449"/>
      <c r="AH246" s="449"/>
      <c r="AI246" s="449"/>
      <c r="AJ246" s="449"/>
      <c r="AK246" s="449"/>
      <c r="AL246" s="449"/>
    </row>
    <row r="247" ht="24.0" customHeight="1">
      <c r="A247" s="44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  <c r="M247" s="449"/>
      <c r="N247" s="449"/>
      <c r="O247" s="449"/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  <c r="AA247" s="449"/>
      <c r="AB247" s="449"/>
      <c r="AC247" s="449"/>
      <c r="AD247" s="449"/>
      <c r="AE247" s="449"/>
      <c r="AF247" s="449"/>
      <c r="AG247" s="449"/>
      <c r="AH247" s="449"/>
      <c r="AI247" s="449"/>
      <c r="AJ247" s="449"/>
      <c r="AK247" s="449"/>
      <c r="AL247" s="449"/>
    </row>
    <row r="248" ht="24.0" customHeight="1">
      <c r="A248" s="44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449"/>
      <c r="AI248" s="449"/>
      <c r="AJ248" s="449"/>
      <c r="AK248" s="449"/>
      <c r="AL248" s="449"/>
    </row>
    <row r="249" ht="24.0" customHeight="1">
      <c r="A249" s="449"/>
      <c r="B249" s="449"/>
      <c r="C249" s="449"/>
      <c r="D249" s="449"/>
      <c r="E249" s="449"/>
      <c r="F249" s="449"/>
      <c r="G249" s="449"/>
      <c r="H249" s="449"/>
      <c r="I249" s="449"/>
      <c r="J249" s="449"/>
      <c r="K249" s="449"/>
      <c r="L249" s="449"/>
      <c r="M249" s="449"/>
      <c r="N249" s="449"/>
      <c r="O249" s="449"/>
      <c r="P249" s="449"/>
      <c r="Q249" s="449"/>
      <c r="R249" s="449"/>
      <c r="S249" s="449"/>
      <c r="T249" s="449"/>
      <c r="U249" s="449"/>
      <c r="V249" s="449"/>
      <c r="W249" s="449"/>
      <c r="X249" s="449"/>
      <c r="Y249" s="449"/>
      <c r="Z249" s="449"/>
      <c r="AA249" s="449"/>
      <c r="AB249" s="449"/>
      <c r="AC249" s="449"/>
      <c r="AD249" s="449"/>
      <c r="AE249" s="449"/>
      <c r="AF249" s="449"/>
      <c r="AG249" s="449"/>
      <c r="AH249" s="449"/>
      <c r="AI249" s="449"/>
      <c r="AJ249" s="449"/>
      <c r="AK249" s="449"/>
      <c r="AL249" s="449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C1:AJ2"/>
    <mergeCell ref="C3:AJ3"/>
    <mergeCell ref="C4:AJ4"/>
    <mergeCell ref="Y6:AH6"/>
    <mergeCell ref="C11:AJ13"/>
    <mergeCell ref="L21:W21"/>
    <mergeCell ref="L22:W22"/>
    <mergeCell ref="L23:W23"/>
    <mergeCell ref="L24:W24"/>
    <mergeCell ref="L25:W25"/>
    <mergeCell ref="L26:W26"/>
    <mergeCell ref="N30:S30"/>
    <mergeCell ref="V30:AI30"/>
    <mergeCell ref="J31:N31"/>
    <mergeCell ref="R47:Z47"/>
    <mergeCell ref="P48:AB48"/>
    <mergeCell ref="P49:AB49"/>
    <mergeCell ref="S31:W31"/>
    <mergeCell ref="Z31:AJ31"/>
    <mergeCell ref="N34:Y34"/>
    <mergeCell ref="N37:Y37"/>
    <mergeCell ref="P40:X40"/>
    <mergeCell ref="M41:Z41"/>
    <mergeCell ref="N42:Y42"/>
  </mergeCells>
  <printOptions/>
  <pageMargins bottom="0.75" footer="0.0" header="0.0" left="0.7" right="0.7" top="0.75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34" width="2.25"/>
    <col customWidth="1" min="35" max="35" width="3.13"/>
    <col customWidth="1" min="36" max="36" width="2.0"/>
    <col customWidth="1" min="37" max="37" width="3.5"/>
    <col customWidth="1" min="38" max="38" width="54.0"/>
  </cols>
  <sheetData>
    <row r="1" ht="24.0" customHeight="1">
      <c r="A1" s="318"/>
      <c r="B1" s="343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320"/>
      <c r="AK1" s="320"/>
      <c r="AL1" s="318"/>
    </row>
    <row r="2" ht="27.75" customHeight="1">
      <c r="A2" s="318"/>
      <c r="B2" s="452" t="str">
        <f>"ใบตรวจรับ"&amp;IF('รายการจัดซื้อจัดจ้าง'!J4="ซื้อ","พัสดุ",'รายการจัดซื้อจัดจ้าง'!J4)</f>
        <v>ใบตรวจรับจ้าง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324"/>
      <c r="AK2" s="320"/>
      <c r="AL2" s="318"/>
    </row>
    <row r="3" ht="18.0" customHeight="1">
      <c r="A3" s="318"/>
      <c r="B3" s="339" t="str">
        <f>"ตามระเบียบกระทรวงการคลังว่าด้วยการจัดซื้อจัดจ้างและการบริหารพัสดุภาครัฐ  พ.ศ. 2560 ข้อ "&amp;IF('รายการจัดซื้อจัดจ้าง'!J4="ซื้อ",175,176)</f>
        <v>ตามระเบียบกระทรวงการคลังว่าด้วยการจัดซื้อจัดจ้างและการบริหารพัสดุภาครัฐ  พ.ศ. 2560 ข้อ 176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324"/>
      <c r="AK3" s="320"/>
      <c r="AL3" s="318"/>
    </row>
    <row r="4" ht="5.25" customHeight="1">
      <c r="A4" s="318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0"/>
      <c r="AL4" s="318"/>
    </row>
    <row r="5" ht="18.0" customHeight="1">
      <c r="A5" s="318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32" t="str">
        <f>'รายการจัดซื้อจัดจ้าง'!AD31</f>
        <v>ร…………</v>
      </c>
      <c r="Y5" s="16"/>
      <c r="Z5" s="16"/>
      <c r="AA5" s="16"/>
      <c r="AB5" s="16"/>
      <c r="AC5" s="16"/>
      <c r="AD5" s="16"/>
      <c r="AE5" s="16"/>
      <c r="AF5" s="16"/>
      <c r="AG5" s="17"/>
      <c r="AH5" s="324"/>
      <c r="AI5" s="324"/>
      <c r="AJ5" s="324"/>
      <c r="AK5" s="320"/>
      <c r="AL5" s="318"/>
    </row>
    <row r="6" ht="18.0" customHeight="1">
      <c r="A6" s="318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 t="str">
        <f>"เขียนที่  โรงเรียน"&amp;'หน้าหลัก'!C4</f>
        <v>เขียนที่  โรงเรียนวัดกาญจนาราม</v>
      </c>
      <c r="Y6" s="324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24"/>
      <c r="AK6" s="320"/>
      <c r="AL6" s="318"/>
    </row>
    <row r="7" ht="18.0" customHeight="1">
      <c r="A7" s="318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 t="str">
        <f>"วันที่ "&amp;'รายการจัดซื้อจัดจ้าง'!AG32</f>
        <v>วันที่ 6 เดือน พฤษภาคม พ.ศ.2566</v>
      </c>
      <c r="Y7" s="324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24"/>
      <c r="AK7" s="320"/>
      <c r="AL7" s="318"/>
    </row>
    <row r="8" ht="5.25" customHeight="1">
      <c r="A8" s="318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324"/>
      <c r="AK8" s="320"/>
      <c r="AL8" s="318"/>
    </row>
    <row r="9" ht="15.0" customHeight="1">
      <c r="A9" s="318"/>
      <c r="B9" s="350" t="str">
        <f>"             ตามที่โรงเรียน"&amp;'หน้าหลัก'!C4&amp;" ได้จัด"&amp;'รายการจัดซื้อจัดจ้าง'!J4&amp;'รายการจัดซื้อจัดจ้าง'!O4&amp;'รายการจัดซื้อจัดจ้าง'!C6&amp;" จาก "&amp;IF('รายการจัดซื้อจัดจ้าง'!C7="","",'รายการจัดซื้อจัดจ้าง'!C7)&amp;" ตามใบสั่ง"&amp;'รายการจัดซื้อจัดจ้าง'!J4&amp;"เลขที่ "&amp;'รายการจัดซื้อจัดจ้าง'!C4&amp;" ลงวันที่ "&amp;'รายการจัดซื้อจัดจ้าง'!AG23&amp;"  ครบกำหนดส่งมอบ วันที่ "&amp;'รายการจัดซื้อจัดจ้าง'!AG26&amp;"  บัดนี้ผู้ขายได้จัดส่ง "&amp;'รายการจัดซื้อจัดจ้าง'!O4&amp;" จำนวน "&amp;'รายการจัดซื้อจัดจ้าง'!P8&amp;" รายการ"&amp;" ตาม"&amp;'รายการจัดซื้อจัดจ้าง'!AD28&amp;" เล่มที่ "&amp;'รายการจัดซื้อจัดจ้าง'!AD29&amp;" เลขที่ "&amp;'รายการจัดซื้อจัดจ้าง'!AD30&amp;" "&amp;" ลงวันที่ "&amp;'รายการจัดซื้อจัดจ้าง'!AG27&amp;"  ทางคณะกรรมการตรวจรับพัสดุได้ตรวจรับ "&amp;" เมื่อวันที่ "&amp;'รายการจัดซื้อจัดจ้าง'!AG32&amp;" แล้วปรากฏว่างานเสร็จเรียบร้อยถูกต้องตามใบสั่ง"&amp;'รายการจัดซื้อจัดจ้าง'!J4&amp;"ทุกประการ"&amp;" เมื่อวันที่ "&amp;'รายการจัดซื้อจัดจ้าง'!AG32&amp;" โดยส่งมอบเกินกำหนด จำนวน "&amp;'รายการจัดซื้อจัดจ้าง'!AD33&amp;" วัน คิดค่าปรับในอัตรา "&amp;IF('รายการจัดซื้อจัดจ้าง'!AD33="-","-",'รายการจัดซื้อจัดจ้าง'!AD36)&amp;" รวมเป็นเงินทั้งสิ้น "&amp;IF('รายการจัดซื้อจัดจ้าง'!AD33="-","-",'รายการจัดซื้อจัดจ้าง'!AE36)&amp;" บาท"</f>
        <v>             ตามที่โรงเรียนวัดกาญจนาราม ได้จัดจ้างซ่อมแซมห้องน้ำนักเรียน จาก ซ่อมแซมห้องน้ำนักเรียน ตามใบสั่งจ้างเลขที่ 243619 ลงวันที่ 3 เดือน พฤษภาคม พ.ศ.2566  ครบกำหนดส่งมอบ วันที่ 6 เดือน พฤษภาคม พ.ศ.2566  บัดนี้ผู้ขายได้จัดส่ง  จำนวน 7 รายการ ตามใบส่งของ/ใบกำกับภาษี เล่มที่ 006 เลขที่ 0295  ลงวันที่ 6 เดือน พฤษภาคม พ.ศ.2566  ทางคณะกรรมการตรวจรับพัสดุได้ตรวจรับ  เมื่อวันที่ 6 เดือน พฤษภาคม พ.ศ.2566 แล้วปรากฏว่างานเสร็จเรียบร้อยถูกต้องตามใบสั่งจ้างทุกประการ เมื่อวันที่ 6 เดือน พฤษภาคม พ.ศ.2566 โดยส่งมอบเกินกำหนด จำนวน - วัน คิดค่าปรับในอัตรา - รวมเป็นเงินทั้งสิ้น - บาท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"/>
      <c r="AJ9" s="454"/>
      <c r="AK9" s="455"/>
      <c r="AL9" s="318"/>
    </row>
    <row r="10" ht="15.0" customHeight="1">
      <c r="A10" s="318"/>
      <c r="B10" s="44"/>
      <c r="AI10" s="45"/>
      <c r="AJ10" s="454"/>
      <c r="AK10" s="455"/>
      <c r="AL10" s="318"/>
    </row>
    <row r="11" ht="15.0" customHeight="1">
      <c r="A11" s="318"/>
      <c r="B11" s="44"/>
      <c r="AI11" s="45"/>
      <c r="AJ11" s="454"/>
      <c r="AK11" s="455"/>
      <c r="AL11" s="318"/>
    </row>
    <row r="12" ht="15.0" customHeight="1">
      <c r="A12" s="318"/>
      <c r="B12" s="44"/>
      <c r="AI12" s="45"/>
      <c r="AJ12" s="454"/>
      <c r="AK12" s="455"/>
      <c r="AL12" s="318"/>
    </row>
    <row r="13" ht="15.0" customHeight="1">
      <c r="A13" s="318"/>
      <c r="B13" s="44"/>
      <c r="AI13" s="45"/>
      <c r="AJ13" s="454"/>
      <c r="AK13" s="455"/>
      <c r="AL13" s="318"/>
    </row>
    <row r="14" ht="15.0" customHeight="1">
      <c r="A14" s="318"/>
      <c r="B14" s="44"/>
      <c r="AI14" s="45"/>
      <c r="AJ14" s="454"/>
      <c r="AK14" s="455"/>
      <c r="AL14" s="318"/>
    </row>
    <row r="15" ht="15.0" customHeight="1">
      <c r="A15" s="318"/>
      <c r="B15" s="44"/>
      <c r="AI15" s="45"/>
      <c r="AJ15" s="454"/>
      <c r="AK15" s="455"/>
      <c r="AL15" s="318"/>
    </row>
    <row r="16" ht="21.0" customHeight="1">
      <c r="A16" s="318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347"/>
      <c r="AK16" s="320"/>
      <c r="AL16" s="318"/>
    </row>
    <row r="17" ht="24.0" customHeight="1">
      <c r="A17" s="318"/>
      <c r="B17" s="324"/>
      <c r="C17" s="324"/>
      <c r="D17" s="324"/>
      <c r="E17" s="324" t="str">
        <f>"จึงขอเสนอรายงานต่อผู้อำนวยการโรงเรียน"&amp;'หน้าหลัก'!C4&amp;" เพื่อโปรดทราบผลการตรวจรับตามนัยข้อ "&amp;IF('รายการจัดซื้อจัดจ้าง'!J4="ซื้อ","175 (4)","176 (6)")</f>
        <v>จึงขอเสนอรายงานต่อผู้อำนวยการโรงเรียนวัดกาญจนาราม เพื่อโปรดทราบผลการตรวจรับตามนัยข้อ 176 (6)</v>
      </c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47"/>
      <c r="AK17" s="320"/>
      <c r="AL17" s="318"/>
    </row>
    <row r="18" ht="18.0" customHeight="1">
      <c r="A18" s="318"/>
      <c r="B18" s="324" t="s">
        <v>272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47"/>
      <c r="AK18" s="320"/>
      <c r="AL18" s="318"/>
    </row>
    <row r="19" ht="13.5" customHeight="1">
      <c r="A19" s="318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47"/>
      <c r="AK19" s="320"/>
      <c r="AL19" s="318"/>
    </row>
    <row r="20" ht="18.0" customHeight="1">
      <c r="A20" s="318"/>
      <c r="B20" s="324"/>
      <c r="C20" s="324"/>
      <c r="D20" s="324"/>
      <c r="E20" s="324"/>
      <c r="F20" s="324"/>
      <c r="G20" s="324"/>
      <c r="H20" s="324"/>
      <c r="I20" s="324" t="s">
        <v>273</v>
      </c>
      <c r="J20" s="324"/>
      <c r="K20" s="456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324" t="str">
        <f>IF('รายการจัดซื้อจัดจ้าง'!AC52="","",'รายการจัดซื้อจัดจ้าง'!AC52)</f>
        <v>ประธานกรรมการ</v>
      </c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47"/>
      <c r="AK20" s="320"/>
      <c r="AL20" s="318"/>
    </row>
    <row r="21" ht="18.0" customHeight="1">
      <c r="A21" s="318"/>
      <c r="B21" s="324"/>
      <c r="C21" s="324"/>
      <c r="D21" s="324"/>
      <c r="E21" s="324"/>
      <c r="F21" s="324"/>
      <c r="G21" s="324"/>
      <c r="H21" s="324"/>
      <c r="I21" s="324"/>
      <c r="J21" s="324"/>
      <c r="K21" s="339" t="str">
        <f>"( "&amp;IF('รายการจัดซื้อจัดจ้าง'!AD52="","",'รายการจัดซื้อจัดจ้าง'!AD52)&amp;" )"</f>
        <v>( นางเพขรรัตน์ )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47"/>
      <c r="AK21" s="320"/>
      <c r="AL21" s="318"/>
    </row>
    <row r="22" ht="18.0" customHeight="1">
      <c r="A22" s="318"/>
      <c r="B22" s="324"/>
      <c r="C22" s="324"/>
      <c r="D22" s="324"/>
      <c r="E22" s="324"/>
      <c r="F22" s="324"/>
      <c r="G22" s="324"/>
      <c r="H22" s="324"/>
      <c r="I22" s="324" t="s">
        <v>273</v>
      </c>
      <c r="J22" s="324"/>
      <c r="K22" s="456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324" t="str">
        <f>IF('รายการจัดซื้อจัดจ้าง'!AC53="","",'รายการจัดซื้อจัดจ้าง'!AC53)</f>
        <v>กรรมการ</v>
      </c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47"/>
      <c r="AK22" s="320"/>
      <c r="AL22" s="318"/>
    </row>
    <row r="23" ht="18.0" customHeight="1">
      <c r="A23" s="318"/>
      <c r="B23" s="324"/>
      <c r="C23" s="324"/>
      <c r="D23" s="324"/>
      <c r="E23" s="324"/>
      <c r="F23" s="324"/>
      <c r="G23" s="324"/>
      <c r="H23" s="324"/>
      <c r="I23" s="324"/>
      <c r="J23" s="324"/>
      <c r="K23" s="339" t="str">
        <f>"( "&amp;IF('รายการจัดซื้อจัดจ้าง'!AD53="","",'รายการจัดซื้อจัดจ้าง'!AD53)&amp;" )"</f>
        <v>( นายรณชัย )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47"/>
      <c r="AK23" s="320"/>
      <c r="AL23" s="318"/>
    </row>
    <row r="24" ht="18.0" customHeight="1">
      <c r="A24" s="318"/>
      <c r="B24" s="324"/>
      <c r="C24" s="324"/>
      <c r="D24" s="324"/>
      <c r="E24" s="324"/>
      <c r="F24" s="324"/>
      <c r="G24" s="324"/>
      <c r="H24" s="324"/>
      <c r="I24" s="324" t="s">
        <v>273</v>
      </c>
      <c r="J24" s="324"/>
      <c r="K24" s="456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324" t="str">
        <f>IF('รายการจัดซื้อจัดจ้าง'!AC54="","",'รายการจัดซื้อจัดจ้าง'!AC54)</f>
        <v>กรรมการและเลขานุการ</v>
      </c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47"/>
      <c r="AK24" s="320"/>
      <c r="AL24" s="318"/>
    </row>
    <row r="25" ht="18.0" customHeight="1">
      <c r="A25" s="318"/>
      <c r="B25" s="324"/>
      <c r="C25" s="324"/>
      <c r="D25" s="324"/>
      <c r="E25" s="324"/>
      <c r="F25" s="324"/>
      <c r="G25" s="324"/>
      <c r="H25" s="324"/>
      <c r="I25" s="324"/>
      <c r="J25" s="324"/>
      <c r="K25" s="339" t="str">
        <f>"( "&amp;IF('รายการจัดซื้อจัดจ้าง'!AD54="","",'รายการจัดซื้อจัดจ้าง'!AD54)&amp;" )"</f>
        <v>( นางสาวอารีลักษณ์ )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42"/>
      <c r="AK25" s="320"/>
      <c r="AL25" s="318"/>
    </row>
    <row r="26" ht="3.0" customHeight="1">
      <c r="A26" s="318"/>
      <c r="B26" s="324"/>
      <c r="C26" s="324"/>
      <c r="D26" s="324"/>
      <c r="E26" s="324"/>
      <c r="F26" s="324"/>
      <c r="G26" s="324"/>
      <c r="H26" s="324"/>
      <c r="I26" s="324"/>
      <c r="J26" s="324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42"/>
      <c r="AK26" s="320"/>
      <c r="AL26" s="318"/>
    </row>
    <row r="27" ht="18.0" customHeight="1">
      <c r="A27" s="318"/>
      <c r="B27" s="324" t="str">
        <f>"เรียน   ผู้อำนวยการโรงเรียน"&amp;'หน้าหลัก'!C4</f>
        <v>เรียน   ผู้อำนวยการโรงเรียนวัดกาญจนาราม</v>
      </c>
      <c r="C27" s="342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42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47"/>
      <c r="AK27" s="320"/>
      <c r="AL27" s="318"/>
    </row>
    <row r="28" ht="18.0" customHeight="1">
      <c r="A28" s="318"/>
      <c r="B28" s="324"/>
      <c r="C28" s="324"/>
      <c r="D28" s="324"/>
      <c r="E28" s="340" t="str">
        <f>"คณะกรรมการตรวจรับพัสดุได้ตรวจรับไว้ครบถ้วนถูกต้องแล้ว เมื่อวันที่ "&amp;'รายการจัดซื้อจัดจ้าง'!AG32</f>
        <v>คณะกรรมการตรวจรับพัสดุได้ตรวจรับไว้ครบถ้วนถูกต้องแล้ว เมื่อวันที่ 6 เดือน พฤษภาคม พ.ศ.2566</v>
      </c>
      <c r="F28" s="340"/>
      <c r="G28" s="340"/>
      <c r="H28" s="340"/>
      <c r="I28" s="340"/>
      <c r="J28" s="340"/>
      <c r="K28" s="340"/>
      <c r="L28" s="340"/>
      <c r="M28" s="340"/>
      <c r="N28" s="324"/>
      <c r="O28" s="324"/>
      <c r="P28" s="324"/>
      <c r="Q28" s="324"/>
      <c r="R28" s="324"/>
      <c r="S28" s="324"/>
      <c r="T28" s="324"/>
      <c r="U28" s="340"/>
      <c r="V28" s="340"/>
      <c r="W28" s="340"/>
      <c r="X28" s="340"/>
      <c r="Y28" s="340"/>
      <c r="Z28" s="340"/>
      <c r="AA28" s="340"/>
      <c r="AB28" s="340"/>
      <c r="AC28" s="324"/>
      <c r="AD28" s="324"/>
      <c r="AE28" s="324"/>
      <c r="AF28" s="324"/>
      <c r="AG28" s="324"/>
      <c r="AH28" s="324"/>
      <c r="AI28" s="324"/>
      <c r="AJ28" s="347"/>
      <c r="AK28" s="320"/>
      <c r="AL28" s="318"/>
    </row>
    <row r="29" ht="18.0" customHeight="1">
      <c r="A29" s="318"/>
      <c r="B29" s="342" t="str">
        <f>"และจะต้องจ่ายเงินให้แก่ผู้ขาย เป็นเงิน "</f>
        <v>และจะต้องจ่ายเงินให้แก่ผู้ขาย เป็นเงิน </v>
      </c>
      <c r="C29" s="324"/>
      <c r="D29" s="324"/>
      <c r="E29" s="457"/>
      <c r="F29" s="324"/>
      <c r="G29" s="324"/>
      <c r="H29" s="324"/>
      <c r="I29" s="324"/>
      <c r="J29" s="324"/>
      <c r="K29" s="324"/>
      <c r="L29" s="324"/>
      <c r="M29" s="458">
        <f>'รายการจัดซื้อจัดจ้าง'!T8</f>
        <v>10455</v>
      </c>
      <c r="N29" s="16"/>
      <c r="O29" s="16"/>
      <c r="P29" s="16"/>
      <c r="Q29" s="16"/>
      <c r="R29" s="17"/>
      <c r="S29" s="340" t="s">
        <v>39</v>
      </c>
      <c r="T29" s="324"/>
      <c r="U29" s="332" t="str">
        <f>"("&amp;BAHTTEXT(M29)&amp;")"</f>
        <v>(หนึ่งหมื่นสี่ร้อยห้าสิบห้าบาทถ้วน)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324"/>
      <c r="AJ29" s="347"/>
      <c r="AK29" s="320"/>
      <c r="AL29" s="318"/>
    </row>
    <row r="30" ht="23.25" customHeight="1">
      <c r="A30" s="318"/>
      <c r="B30" s="324" t="s">
        <v>274</v>
      </c>
      <c r="C30" s="324"/>
      <c r="D30" s="324"/>
      <c r="E30" s="324"/>
      <c r="F30" s="324"/>
      <c r="G30" s="324"/>
      <c r="H30" s="324"/>
      <c r="I30" s="339">
        <f>'รายการจัดซื้อจัดจ้าง'!AE37</f>
        <v>0</v>
      </c>
      <c r="J30" s="16"/>
      <c r="K30" s="16"/>
      <c r="L30" s="16"/>
      <c r="M30" s="17"/>
      <c r="N30" s="324" t="s">
        <v>275</v>
      </c>
      <c r="O30" s="324"/>
      <c r="P30" s="324"/>
      <c r="Q30" s="324"/>
      <c r="R30" s="458">
        <f>M29-I30</f>
        <v>10455</v>
      </c>
      <c r="S30" s="16"/>
      <c r="T30" s="16"/>
      <c r="U30" s="16"/>
      <c r="V30" s="17"/>
      <c r="W30" s="324" t="s">
        <v>39</v>
      </c>
      <c r="X30" s="324"/>
      <c r="Y30" s="332" t="str">
        <f>"("&amp;BAHTTEXT(R30)&amp;")"</f>
        <v>(หนึ่งหมื่นสี่ร้อยห้าสิบห้าบาทถ้วน)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347"/>
      <c r="AK30" s="320"/>
      <c r="AL30" s="318"/>
    </row>
    <row r="31" ht="18.0" customHeight="1">
      <c r="A31" s="318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0"/>
      <c r="AL31" s="318"/>
    </row>
    <row r="32" ht="18.0" customHeight="1">
      <c r="A32" s="318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42" t="s">
        <v>276</v>
      </c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0"/>
      <c r="AL32" s="318"/>
    </row>
    <row r="33" ht="18.0" customHeight="1">
      <c r="A33" s="318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 t="str">
        <f>"( "&amp;#REF!&amp;" )"</f>
        <v>#REF!</v>
      </c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0"/>
      <c r="AL33" s="318"/>
    </row>
    <row r="34" ht="10.5" customHeight="1">
      <c r="A34" s="318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419"/>
      <c r="P34" s="419"/>
      <c r="Q34" s="419"/>
      <c r="R34" s="419"/>
      <c r="S34" s="419"/>
      <c r="T34" s="419"/>
      <c r="U34" s="419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0"/>
      <c r="AL34" s="318"/>
    </row>
    <row r="35" ht="18.0" customHeight="1">
      <c r="A35" s="318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42" t="s">
        <v>277</v>
      </c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0"/>
      <c r="AL35" s="318"/>
    </row>
    <row r="36" ht="18.0" customHeight="1">
      <c r="A36" s="318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5" t="str">
        <f>"( "&amp;'หน้าหลัก'!C12&amp;" )"</f>
        <v>( นางเบญจวรรณ  ยะฝา )</v>
      </c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0"/>
      <c r="AL36" s="318"/>
    </row>
    <row r="37" ht="10.5" customHeight="1">
      <c r="A37" s="318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419"/>
      <c r="P37" s="419"/>
      <c r="Q37" s="419"/>
      <c r="R37" s="419"/>
      <c r="S37" s="419"/>
      <c r="T37" s="419"/>
      <c r="U37" s="419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0"/>
      <c r="AL37" s="318"/>
    </row>
    <row r="38" ht="18.0" customHeight="1">
      <c r="A38" s="318"/>
      <c r="B38" s="324"/>
      <c r="C38" s="324"/>
      <c r="D38" s="324"/>
      <c r="E38" s="324"/>
      <c r="F38" s="324"/>
      <c r="G38" s="324"/>
      <c r="H38" s="341"/>
      <c r="I38" s="341"/>
      <c r="J38" s="324"/>
      <c r="K38" s="324"/>
      <c r="L38" s="324"/>
      <c r="M38" s="342" t="s">
        <v>190</v>
      </c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0"/>
      <c r="AL38" s="318"/>
    </row>
    <row r="39" ht="18.0" customHeight="1">
      <c r="A39" s="318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5" t="str">
        <f>"( "&amp;'หน้าหลัก'!C11&amp;" )"</f>
        <v>( - )</v>
      </c>
      <c r="P39" s="16"/>
      <c r="Q39" s="16"/>
      <c r="R39" s="16"/>
      <c r="S39" s="16"/>
      <c r="T39" s="16"/>
      <c r="U39" s="16"/>
      <c r="V39" s="16"/>
      <c r="W39" s="17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0"/>
      <c r="AL39" s="318"/>
    </row>
    <row r="40" ht="18.0" customHeight="1">
      <c r="A40" s="318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5" t="str">
        <f>"รองผู้อำนวยการโรงเรียน"&amp;'หน้าหลัก'!C4</f>
        <v>รองผู้อำนวยการโรงเรียนวัดกาญจนาราม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0"/>
      <c r="AL40" s="318"/>
    </row>
    <row r="41" ht="18.0" customHeight="1">
      <c r="A41" s="318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5" t="str">
        <f>X7</f>
        <v>วันที่ 6 เดือน พฤษภาคม พ.ศ.2566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0"/>
      <c r="AL41" s="318"/>
    </row>
    <row r="42" ht="6.75" customHeight="1">
      <c r="A42" s="318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40"/>
      <c r="N42" s="324"/>
      <c r="O42" s="341"/>
      <c r="P42" s="341"/>
      <c r="Q42" s="324"/>
      <c r="R42" s="324"/>
      <c r="S42" s="341"/>
      <c r="T42" s="341"/>
      <c r="U42" s="341"/>
      <c r="V42" s="341"/>
      <c r="W42" s="341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0"/>
      <c r="AL42" s="318"/>
    </row>
    <row r="43" ht="16.5" customHeight="1">
      <c r="A43" s="318"/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42" t="s">
        <v>280</v>
      </c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0"/>
      <c r="AL43" s="318"/>
    </row>
    <row r="44" ht="16.5" customHeight="1">
      <c r="A44" s="318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42" t="s">
        <v>281</v>
      </c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0"/>
      <c r="AL44" s="318"/>
    </row>
    <row r="45" ht="6.0" customHeight="1">
      <c r="A45" s="318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42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0"/>
      <c r="AL45" s="318"/>
    </row>
    <row r="46" ht="16.5" customHeight="1">
      <c r="A46" s="318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40"/>
      <c r="Q46" s="325" t="str">
        <f>"( "&amp;'หน้าหลัก'!C10&amp;" )"</f>
        <v>( นายสิรวิชญ์   ทองปรีชา )</v>
      </c>
      <c r="R46" s="16"/>
      <c r="S46" s="16"/>
      <c r="T46" s="16"/>
      <c r="U46" s="16"/>
      <c r="V46" s="16"/>
      <c r="W46" s="16"/>
      <c r="X46" s="16"/>
      <c r="Y46" s="17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0"/>
      <c r="AL46" s="318"/>
    </row>
    <row r="47" ht="16.5" customHeight="1">
      <c r="A47" s="318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39" t="str">
        <f>"ผู้อำนวยการโรงเรียน"&amp;'หน้าหลัก'!C4</f>
        <v>ผู้อำนวยการโรงเรียนวัดกาญจนาราม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324"/>
      <c r="AC47" s="324"/>
      <c r="AD47" s="324"/>
      <c r="AE47" s="324"/>
      <c r="AF47" s="324"/>
      <c r="AG47" s="324"/>
      <c r="AH47" s="324"/>
      <c r="AI47" s="324"/>
      <c r="AJ47" s="324"/>
      <c r="AK47" s="320"/>
      <c r="AL47" s="318"/>
    </row>
    <row r="48" ht="16.5" customHeight="1">
      <c r="A48" s="318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5" t="str">
        <f>X7</f>
        <v>วันที่ 6 เดือน พฤษภาคม พ.ศ.2566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324"/>
      <c r="AD48" s="324"/>
      <c r="AE48" s="324"/>
      <c r="AF48" s="324"/>
      <c r="AG48" s="324"/>
      <c r="AH48" s="324"/>
      <c r="AI48" s="324"/>
      <c r="AJ48" s="324"/>
      <c r="AK48" s="320"/>
      <c r="AL48" s="318"/>
    </row>
    <row r="49" ht="24.0" customHeight="1">
      <c r="A49" s="318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0"/>
      <c r="AL49" s="318"/>
    </row>
    <row r="50" ht="24.0" customHeight="1">
      <c r="A50" s="318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0"/>
      <c r="AL50" s="318"/>
    </row>
    <row r="51" ht="24.0" customHeight="1">
      <c r="A51" s="318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18"/>
    </row>
    <row r="52" ht="24.0" customHeight="1">
      <c r="A52" s="318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18"/>
    </row>
    <row r="53" ht="24.0" customHeight="1">
      <c r="A53" s="318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18"/>
    </row>
    <row r="54" ht="24.0" customHeight="1">
      <c r="A54" s="318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18"/>
    </row>
    <row r="55" ht="24.0" customHeight="1">
      <c r="A55" s="318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18"/>
    </row>
    <row r="56" ht="24.0" customHeight="1">
      <c r="A56" s="318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18"/>
    </row>
    <row r="57" ht="24.0" customHeight="1">
      <c r="A57" s="318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18"/>
    </row>
    <row r="58" ht="24.0" customHeight="1">
      <c r="A58" s="318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18"/>
    </row>
    <row r="59" ht="24.0" customHeight="1">
      <c r="A59" s="326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6"/>
    </row>
    <row r="60" ht="24.0" customHeight="1">
      <c r="A60" s="326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6"/>
    </row>
    <row r="61" ht="24.0" customHeight="1">
      <c r="A61" s="32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6"/>
    </row>
    <row r="62" ht="24.0" customHeight="1">
      <c r="A62" s="326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6"/>
    </row>
    <row r="63" ht="24.0" customHeight="1">
      <c r="A63" s="326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6"/>
    </row>
    <row r="64" ht="24.0" customHeight="1">
      <c r="A64" s="326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6"/>
    </row>
    <row r="65" ht="24.0" customHeight="1">
      <c r="A65" s="326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6"/>
    </row>
    <row r="66" ht="24.0" customHeight="1">
      <c r="A66" s="326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6"/>
    </row>
    <row r="67" ht="24.0" customHeight="1">
      <c r="A67" s="326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6"/>
    </row>
    <row r="68" ht="24.0" customHeight="1">
      <c r="A68" s="326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6"/>
    </row>
    <row r="69" ht="24.0" customHeight="1">
      <c r="A69" s="326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6"/>
    </row>
    <row r="70" ht="24.0" customHeight="1">
      <c r="A70" s="326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6"/>
    </row>
    <row r="71" ht="24.0" customHeight="1">
      <c r="A71" s="326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6"/>
    </row>
    <row r="72" ht="24.0" customHeight="1">
      <c r="A72" s="326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6"/>
    </row>
    <row r="73" ht="24.0" customHeight="1">
      <c r="A73" s="326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6"/>
    </row>
    <row r="74" ht="24.0" customHeight="1">
      <c r="A74" s="326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6"/>
    </row>
    <row r="75" ht="24.0" customHeight="1">
      <c r="A75" s="326"/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6"/>
    </row>
    <row r="76" ht="24.0" customHeight="1">
      <c r="A76" s="326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6"/>
    </row>
    <row r="77" ht="24.0" customHeight="1">
      <c r="A77" s="326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6"/>
    </row>
    <row r="78" ht="24.0" customHeight="1">
      <c r="A78" s="326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6"/>
    </row>
    <row r="79" ht="24.0" customHeight="1">
      <c r="A79" s="326"/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6"/>
    </row>
    <row r="80" ht="24.0" customHeight="1">
      <c r="A80" s="326"/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6"/>
    </row>
    <row r="81" ht="24.0" customHeight="1">
      <c r="A81" s="326"/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6"/>
    </row>
    <row r="82" ht="24.0" customHeight="1">
      <c r="A82" s="326"/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6"/>
    </row>
    <row r="83" ht="24.0" customHeight="1">
      <c r="A83" s="326"/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6"/>
    </row>
    <row r="84" ht="24.0" customHeight="1">
      <c r="A84" s="326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6"/>
    </row>
    <row r="85" ht="24.0" customHeight="1">
      <c r="A85" s="326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6"/>
    </row>
    <row r="86" ht="24.0" customHeight="1">
      <c r="A86" s="326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6"/>
    </row>
    <row r="87" ht="24.0" customHeight="1">
      <c r="A87" s="326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6"/>
    </row>
    <row r="88" ht="24.0" customHeight="1">
      <c r="A88" s="326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6"/>
    </row>
    <row r="89" ht="24.0" customHeight="1">
      <c r="A89" s="326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6"/>
    </row>
    <row r="90" ht="24.0" customHeight="1">
      <c r="A90" s="326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6"/>
    </row>
    <row r="91" ht="24.0" customHeight="1">
      <c r="A91" s="326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6"/>
    </row>
    <row r="92" ht="24.0" customHeight="1">
      <c r="A92" s="326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6"/>
    </row>
    <row r="93" ht="24.0" customHeight="1">
      <c r="A93" s="326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6"/>
    </row>
    <row r="94" ht="24.0" customHeight="1">
      <c r="A94" s="326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6"/>
    </row>
    <row r="95" ht="24.0" customHeight="1">
      <c r="A95" s="326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6"/>
    </row>
    <row r="96" ht="24.0" customHeight="1">
      <c r="A96" s="326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6"/>
    </row>
    <row r="97" ht="24.0" customHeight="1">
      <c r="A97" s="326"/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6"/>
    </row>
    <row r="98" ht="24.0" customHeight="1">
      <c r="A98" s="326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6"/>
    </row>
    <row r="99" ht="24.0" customHeight="1">
      <c r="A99" s="326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6"/>
    </row>
    <row r="100" ht="24.0" customHeight="1">
      <c r="A100" s="326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6"/>
    </row>
    <row r="101" ht="24.0" customHeight="1">
      <c r="A101" s="326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6"/>
    </row>
    <row r="102" ht="24.0" customHeight="1">
      <c r="A102" s="326"/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6"/>
    </row>
    <row r="103" ht="24.0" customHeight="1">
      <c r="A103" s="326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6"/>
    </row>
    <row r="104" ht="24.0" customHeight="1">
      <c r="A104" s="326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6"/>
    </row>
    <row r="105" ht="24.0" customHeight="1">
      <c r="A105" s="326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6"/>
    </row>
    <row r="106" ht="24.0" customHeight="1">
      <c r="A106" s="326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6"/>
    </row>
    <row r="107" ht="24.0" customHeight="1">
      <c r="A107" s="326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6"/>
    </row>
    <row r="108" ht="24.0" customHeight="1">
      <c r="A108" s="326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6"/>
    </row>
    <row r="109" ht="24.0" customHeight="1">
      <c r="A109" s="326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6"/>
    </row>
    <row r="110" ht="24.0" customHeight="1">
      <c r="A110" s="326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6"/>
    </row>
    <row r="111" ht="24.0" customHeight="1">
      <c r="A111" s="326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6"/>
    </row>
    <row r="112" ht="24.0" customHeight="1">
      <c r="A112" s="326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6"/>
    </row>
    <row r="113" ht="24.0" customHeight="1">
      <c r="A113" s="326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6"/>
    </row>
    <row r="114" ht="24.0" customHeight="1">
      <c r="A114" s="326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6"/>
    </row>
    <row r="115" ht="24.0" customHeight="1">
      <c r="A115" s="326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6"/>
    </row>
    <row r="116" ht="24.0" customHeight="1">
      <c r="A116" s="326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6"/>
    </row>
    <row r="117" ht="24.0" customHeight="1">
      <c r="A117" s="326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6"/>
    </row>
    <row r="118" ht="24.0" customHeight="1">
      <c r="A118" s="326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6"/>
    </row>
    <row r="119" ht="24.0" customHeight="1">
      <c r="A119" s="326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6"/>
    </row>
    <row r="120" ht="24.0" customHeight="1">
      <c r="A120" s="326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6"/>
    </row>
    <row r="121" ht="24.0" customHeight="1">
      <c r="A121" s="326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6"/>
    </row>
    <row r="122" ht="24.0" customHeight="1">
      <c r="A122" s="326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6"/>
    </row>
    <row r="123" ht="24.0" customHeight="1">
      <c r="A123" s="326"/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6"/>
    </row>
    <row r="124" ht="24.0" customHeight="1">
      <c r="A124" s="326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6"/>
    </row>
    <row r="125" ht="24.0" customHeight="1">
      <c r="A125" s="326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6"/>
    </row>
    <row r="126" ht="24.0" customHeight="1">
      <c r="A126" s="326"/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6"/>
    </row>
    <row r="127" ht="24.0" customHeight="1">
      <c r="A127" s="326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6"/>
    </row>
    <row r="128" ht="24.0" customHeight="1">
      <c r="A128" s="326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6"/>
    </row>
    <row r="129" ht="24.0" customHeight="1">
      <c r="A129" s="326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6"/>
    </row>
    <row r="130" ht="24.0" customHeight="1">
      <c r="A130" s="326"/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6"/>
    </row>
    <row r="131" ht="24.0" customHeight="1">
      <c r="A131" s="326"/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6"/>
    </row>
    <row r="132" ht="24.0" customHeight="1">
      <c r="A132" s="326"/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6"/>
    </row>
    <row r="133" ht="24.0" customHeight="1">
      <c r="A133" s="326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6"/>
    </row>
    <row r="134" ht="24.0" customHeight="1">
      <c r="A134" s="326"/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6"/>
    </row>
    <row r="135" ht="24.0" customHeight="1">
      <c r="A135" s="326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6"/>
    </row>
    <row r="136" ht="24.0" customHeight="1">
      <c r="A136" s="326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6"/>
    </row>
    <row r="137" ht="24.0" customHeight="1">
      <c r="A137" s="326"/>
      <c r="B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6"/>
    </row>
    <row r="138" ht="24.0" customHeight="1">
      <c r="A138" s="326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6"/>
    </row>
    <row r="139" ht="24.0" customHeight="1">
      <c r="A139" s="326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6"/>
    </row>
    <row r="140" ht="24.0" customHeight="1">
      <c r="A140" s="326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6"/>
    </row>
    <row r="141" ht="24.0" customHeight="1">
      <c r="A141" s="326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6"/>
    </row>
    <row r="142" ht="24.0" customHeight="1">
      <c r="A142" s="326"/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6"/>
    </row>
    <row r="143" ht="24.0" customHeight="1">
      <c r="A143" s="326"/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3"/>
      <c r="AF143" s="323"/>
      <c r="AG143" s="323"/>
      <c r="AH143" s="323"/>
      <c r="AI143" s="323"/>
      <c r="AJ143" s="323"/>
      <c r="AK143" s="323"/>
      <c r="AL143" s="326"/>
    </row>
    <row r="144" ht="24.0" customHeight="1">
      <c r="A144" s="326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6"/>
    </row>
    <row r="145" ht="24.0" customHeight="1">
      <c r="A145" s="326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6"/>
    </row>
    <row r="146" ht="24.0" customHeight="1">
      <c r="A146" s="326"/>
      <c r="B146" s="323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6"/>
    </row>
    <row r="147" ht="24.0" customHeight="1">
      <c r="A147" s="326"/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6"/>
    </row>
    <row r="148" ht="24.0" customHeight="1">
      <c r="A148" s="326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6"/>
    </row>
    <row r="149" ht="24.0" customHeight="1">
      <c r="A149" s="326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6"/>
    </row>
    <row r="150" ht="24.0" customHeight="1">
      <c r="A150" s="326"/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6"/>
    </row>
    <row r="151" ht="24.0" customHeight="1">
      <c r="A151" s="326"/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6"/>
    </row>
    <row r="152" ht="24.0" customHeight="1">
      <c r="A152" s="326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23"/>
      <c r="AD152" s="323"/>
      <c r="AE152" s="323"/>
      <c r="AF152" s="323"/>
      <c r="AG152" s="323"/>
      <c r="AH152" s="323"/>
      <c r="AI152" s="323"/>
      <c r="AJ152" s="323"/>
      <c r="AK152" s="323"/>
      <c r="AL152" s="326"/>
    </row>
    <row r="153" ht="24.0" customHeight="1">
      <c r="A153" s="326"/>
      <c r="B153" s="323"/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6"/>
    </row>
    <row r="154" ht="24.0" customHeight="1">
      <c r="A154" s="326"/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6"/>
    </row>
    <row r="155" ht="24.0" customHeight="1">
      <c r="A155" s="326"/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6"/>
    </row>
    <row r="156" ht="24.0" customHeight="1">
      <c r="A156" s="326"/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6"/>
    </row>
    <row r="157" ht="24.0" customHeight="1">
      <c r="A157" s="326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23"/>
      <c r="AD157" s="323"/>
      <c r="AE157" s="323"/>
      <c r="AF157" s="323"/>
      <c r="AG157" s="323"/>
      <c r="AH157" s="323"/>
      <c r="AI157" s="323"/>
      <c r="AJ157" s="323"/>
      <c r="AK157" s="323"/>
      <c r="AL157" s="326"/>
    </row>
    <row r="158" ht="24.0" customHeight="1">
      <c r="A158" s="326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6"/>
    </row>
    <row r="159" ht="24.0" customHeight="1">
      <c r="A159" s="326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6"/>
    </row>
    <row r="160" ht="24.0" customHeight="1">
      <c r="A160" s="326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6"/>
    </row>
    <row r="161" ht="24.0" customHeight="1">
      <c r="A161" s="326"/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6"/>
    </row>
    <row r="162" ht="24.0" customHeight="1">
      <c r="A162" s="326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6"/>
    </row>
    <row r="163" ht="24.0" customHeight="1">
      <c r="A163" s="326"/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6"/>
    </row>
    <row r="164" ht="24.0" customHeight="1">
      <c r="A164" s="326"/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23"/>
      <c r="AD164" s="323"/>
      <c r="AE164" s="323"/>
      <c r="AF164" s="323"/>
      <c r="AG164" s="323"/>
      <c r="AH164" s="323"/>
      <c r="AI164" s="323"/>
      <c r="AJ164" s="323"/>
      <c r="AK164" s="323"/>
      <c r="AL164" s="326"/>
    </row>
    <row r="165" ht="24.0" customHeight="1">
      <c r="A165" s="326"/>
      <c r="B165" s="323"/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23"/>
      <c r="AD165" s="323"/>
      <c r="AE165" s="323"/>
      <c r="AF165" s="323"/>
      <c r="AG165" s="323"/>
      <c r="AH165" s="323"/>
      <c r="AI165" s="323"/>
      <c r="AJ165" s="323"/>
      <c r="AK165" s="323"/>
      <c r="AL165" s="326"/>
    </row>
    <row r="166" ht="24.0" customHeight="1">
      <c r="A166" s="326"/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6"/>
    </row>
    <row r="167" ht="24.0" customHeight="1">
      <c r="A167" s="326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6"/>
    </row>
    <row r="168" ht="24.0" customHeight="1">
      <c r="A168" s="326"/>
      <c r="B168" s="323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6"/>
    </row>
    <row r="169" ht="24.0" customHeight="1">
      <c r="A169" s="326"/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6"/>
    </row>
    <row r="170" ht="24.0" customHeight="1">
      <c r="A170" s="326"/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6"/>
    </row>
    <row r="171" ht="24.0" customHeight="1">
      <c r="A171" s="326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23"/>
      <c r="AD171" s="323"/>
      <c r="AE171" s="323"/>
      <c r="AF171" s="323"/>
      <c r="AG171" s="323"/>
      <c r="AH171" s="323"/>
      <c r="AI171" s="323"/>
      <c r="AJ171" s="323"/>
      <c r="AK171" s="323"/>
      <c r="AL171" s="326"/>
    </row>
    <row r="172" ht="24.0" customHeight="1">
      <c r="A172" s="326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323"/>
      <c r="AK172" s="323"/>
      <c r="AL172" s="326"/>
    </row>
    <row r="173" ht="24.0" customHeight="1">
      <c r="A173" s="326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23"/>
      <c r="AC173" s="323"/>
      <c r="AD173" s="323"/>
      <c r="AE173" s="323"/>
      <c r="AF173" s="323"/>
      <c r="AG173" s="323"/>
      <c r="AH173" s="323"/>
      <c r="AI173" s="323"/>
      <c r="AJ173" s="323"/>
      <c r="AK173" s="323"/>
      <c r="AL173" s="326"/>
    </row>
    <row r="174" ht="24.0" customHeight="1">
      <c r="A174" s="326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  <c r="AE174" s="323"/>
      <c r="AF174" s="323"/>
      <c r="AG174" s="323"/>
      <c r="AH174" s="323"/>
      <c r="AI174" s="323"/>
      <c r="AJ174" s="323"/>
      <c r="AK174" s="323"/>
      <c r="AL174" s="326"/>
    </row>
    <row r="175" ht="24.0" customHeight="1">
      <c r="A175" s="326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23"/>
      <c r="AD175" s="323"/>
      <c r="AE175" s="323"/>
      <c r="AF175" s="323"/>
      <c r="AG175" s="323"/>
      <c r="AH175" s="323"/>
      <c r="AI175" s="323"/>
      <c r="AJ175" s="323"/>
      <c r="AK175" s="323"/>
      <c r="AL175" s="326"/>
    </row>
    <row r="176" ht="24.0" customHeight="1">
      <c r="A176" s="326"/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23"/>
      <c r="AD176" s="323"/>
      <c r="AE176" s="323"/>
      <c r="AF176" s="323"/>
      <c r="AG176" s="323"/>
      <c r="AH176" s="323"/>
      <c r="AI176" s="323"/>
      <c r="AJ176" s="323"/>
      <c r="AK176" s="323"/>
      <c r="AL176" s="326"/>
    </row>
    <row r="177" ht="24.0" customHeight="1">
      <c r="A177" s="326"/>
      <c r="B177" s="323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6"/>
    </row>
    <row r="178" ht="24.0" customHeight="1">
      <c r="A178" s="326"/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6"/>
    </row>
    <row r="179" ht="24.0" customHeight="1">
      <c r="A179" s="326"/>
      <c r="B179" s="323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6"/>
    </row>
    <row r="180" ht="24.0" customHeight="1">
      <c r="A180" s="326"/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3"/>
      <c r="AK180" s="323"/>
      <c r="AL180" s="326"/>
    </row>
    <row r="181" ht="24.0" customHeight="1">
      <c r="A181" s="326"/>
      <c r="B181" s="323"/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6"/>
    </row>
    <row r="182" ht="24.0" customHeight="1">
      <c r="A182" s="326"/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23"/>
      <c r="AC182" s="323"/>
      <c r="AD182" s="323"/>
      <c r="AE182" s="323"/>
      <c r="AF182" s="323"/>
      <c r="AG182" s="323"/>
      <c r="AH182" s="323"/>
      <c r="AI182" s="323"/>
      <c r="AJ182" s="323"/>
      <c r="AK182" s="323"/>
      <c r="AL182" s="326"/>
    </row>
    <row r="183" ht="24.0" customHeight="1">
      <c r="A183" s="326"/>
      <c r="B183" s="323"/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6"/>
    </row>
    <row r="184" ht="24.0" customHeight="1">
      <c r="A184" s="326"/>
      <c r="B184" s="323"/>
      <c r="C184" s="323"/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6"/>
    </row>
    <row r="185" ht="24.0" customHeight="1">
      <c r="A185" s="326"/>
      <c r="B185" s="323"/>
      <c r="C185" s="323"/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6"/>
    </row>
    <row r="186" ht="24.0" customHeight="1">
      <c r="A186" s="326"/>
      <c r="B186" s="323"/>
      <c r="C186" s="323"/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6"/>
    </row>
    <row r="187" ht="24.0" customHeight="1">
      <c r="A187" s="326"/>
      <c r="B187" s="323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6"/>
    </row>
    <row r="188" ht="24.0" customHeight="1">
      <c r="A188" s="326"/>
      <c r="B188" s="323"/>
      <c r="C188" s="323"/>
      <c r="D188" s="323"/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23"/>
      <c r="W188" s="323"/>
      <c r="X188" s="323"/>
      <c r="Y188" s="323"/>
      <c r="Z188" s="323"/>
      <c r="AA188" s="323"/>
      <c r="AB188" s="323"/>
      <c r="AC188" s="323"/>
      <c r="AD188" s="323"/>
      <c r="AE188" s="323"/>
      <c r="AF188" s="323"/>
      <c r="AG188" s="323"/>
      <c r="AH188" s="323"/>
      <c r="AI188" s="323"/>
      <c r="AJ188" s="323"/>
      <c r="AK188" s="323"/>
      <c r="AL188" s="326"/>
    </row>
    <row r="189" ht="24.0" customHeight="1">
      <c r="A189" s="326"/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3"/>
      <c r="AK189" s="323"/>
      <c r="AL189" s="326"/>
    </row>
    <row r="190" ht="24.0" customHeight="1">
      <c r="A190" s="326"/>
      <c r="B190" s="323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23"/>
      <c r="W190" s="323"/>
      <c r="X190" s="323"/>
      <c r="Y190" s="323"/>
      <c r="Z190" s="323"/>
      <c r="AA190" s="323"/>
      <c r="AB190" s="323"/>
      <c r="AC190" s="323"/>
      <c r="AD190" s="323"/>
      <c r="AE190" s="323"/>
      <c r="AF190" s="323"/>
      <c r="AG190" s="323"/>
      <c r="AH190" s="323"/>
      <c r="AI190" s="323"/>
      <c r="AJ190" s="323"/>
      <c r="AK190" s="323"/>
      <c r="AL190" s="326"/>
    </row>
    <row r="191" ht="24.0" customHeight="1">
      <c r="A191" s="326"/>
      <c r="B191" s="323"/>
      <c r="C191" s="323"/>
      <c r="D191" s="323"/>
      <c r="E191" s="323"/>
      <c r="F191" s="323"/>
      <c r="G191" s="323"/>
      <c r="H191" s="323"/>
      <c r="I191" s="323"/>
      <c r="J191" s="323"/>
      <c r="K191" s="323"/>
      <c r="L191" s="323"/>
      <c r="M191" s="323"/>
      <c r="N191" s="323"/>
      <c r="O191" s="323"/>
      <c r="P191" s="323"/>
      <c r="Q191" s="323"/>
      <c r="R191" s="323"/>
      <c r="S191" s="323"/>
      <c r="T191" s="323"/>
      <c r="U191" s="323"/>
      <c r="V191" s="323"/>
      <c r="W191" s="323"/>
      <c r="X191" s="323"/>
      <c r="Y191" s="323"/>
      <c r="Z191" s="323"/>
      <c r="AA191" s="323"/>
      <c r="AB191" s="323"/>
      <c r="AC191" s="323"/>
      <c r="AD191" s="323"/>
      <c r="AE191" s="323"/>
      <c r="AF191" s="323"/>
      <c r="AG191" s="323"/>
      <c r="AH191" s="323"/>
      <c r="AI191" s="323"/>
      <c r="AJ191" s="323"/>
      <c r="AK191" s="323"/>
      <c r="AL191" s="326"/>
    </row>
    <row r="192" ht="24.0" customHeight="1">
      <c r="A192" s="326"/>
      <c r="B192" s="323"/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3"/>
      <c r="S192" s="323"/>
      <c r="T192" s="323"/>
      <c r="U192" s="323"/>
      <c r="V192" s="323"/>
      <c r="W192" s="323"/>
      <c r="X192" s="323"/>
      <c r="Y192" s="323"/>
      <c r="Z192" s="323"/>
      <c r="AA192" s="323"/>
      <c r="AB192" s="323"/>
      <c r="AC192" s="323"/>
      <c r="AD192" s="323"/>
      <c r="AE192" s="323"/>
      <c r="AF192" s="323"/>
      <c r="AG192" s="323"/>
      <c r="AH192" s="323"/>
      <c r="AI192" s="323"/>
      <c r="AJ192" s="323"/>
      <c r="AK192" s="323"/>
      <c r="AL192" s="326"/>
    </row>
    <row r="193" ht="24.0" customHeight="1">
      <c r="A193" s="326"/>
      <c r="B193" s="323"/>
      <c r="C193" s="323"/>
      <c r="D193" s="323"/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3"/>
      <c r="S193" s="323"/>
      <c r="T193" s="323"/>
      <c r="U193" s="323"/>
      <c r="V193" s="323"/>
      <c r="W193" s="323"/>
      <c r="X193" s="323"/>
      <c r="Y193" s="323"/>
      <c r="Z193" s="323"/>
      <c r="AA193" s="323"/>
      <c r="AB193" s="323"/>
      <c r="AC193" s="323"/>
      <c r="AD193" s="323"/>
      <c r="AE193" s="323"/>
      <c r="AF193" s="323"/>
      <c r="AG193" s="323"/>
      <c r="AH193" s="323"/>
      <c r="AI193" s="323"/>
      <c r="AJ193" s="323"/>
      <c r="AK193" s="323"/>
      <c r="AL193" s="326"/>
    </row>
    <row r="194" ht="24.0" customHeight="1">
      <c r="A194" s="326"/>
      <c r="B194" s="323"/>
      <c r="C194" s="323"/>
      <c r="D194" s="323"/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6"/>
    </row>
    <row r="195" ht="24.0" customHeight="1">
      <c r="A195" s="326"/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6"/>
    </row>
    <row r="196" ht="24.0" customHeight="1">
      <c r="A196" s="326"/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6"/>
    </row>
    <row r="197" ht="24.0" customHeight="1">
      <c r="A197" s="326"/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  <c r="AA197" s="323"/>
      <c r="AB197" s="323"/>
      <c r="AC197" s="323"/>
      <c r="AD197" s="323"/>
      <c r="AE197" s="323"/>
      <c r="AF197" s="323"/>
      <c r="AG197" s="323"/>
      <c r="AH197" s="323"/>
      <c r="AI197" s="323"/>
      <c r="AJ197" s="323"/>
      <c r="AK197" s="323"/>
      <c r="AL197" s="326"/>
    </row>
    <row r="198" ht="24.0" customHeight="1">
      <c r="A198" s="326"/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3"/>
      <c r="AK198" s="323"/>
      <c r="AL198" s="326"/>
    </row>
    <row r="199" ht="24.0" customHeight="1">
      <c r="A199" s="326"/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3"/>
      <c r="AK199" s="323"/>
      <c r="AL199" s="326"/>
    </row>
    <row r="200" ht="24.0" customHeight="1">
      <c r="A200" s="326"/>
      <c r="B200" s="323"/>
      <c r="C200" s="323"/>
      <c r="D200" s="323"/>
      <c r="E200" s="323"/>
      <c r="F200" s="323"/>
      <c r="G200" s="323"/>
      <c r="H200" s="323"/>
      <c r="I200" s="323"/>
      <c r="J200" s="323"/>
      <c r="K200" s="323"/>
      <c r="L200" s="323"/>
      <c r="M200" s="323"/>
      <c r="N200" s="323"/>
      <c r="O200" s="323"/>
      <c r="P200" s="323"/>
      <c r="Q200" s="323"/>
      <c r="R200" s="323"/>
      <c r="S200" s="323"/>
      <c r="T200" s="323"/>
      <c r="U200" s="323"/>
      <c r="V200" s="323"/>
      <c r="W200" s="323"/>
      <c r="X200" s="323"/>
      <c r="Y200" s="323"/>
      <c r="Z200" s="323"/>
      <c r="AA200" s="323"/>
      <c r="AB200" s="323"/>
      <c r="AC200" s="323"/>
      <c r="AD200" s="323"/>
      <c r="AE200" s="323"/>
      <c r="AF200" s="323"/>
      <c r="AG200" s="323"/>
      <c r="AH200" s="323"/>
      <c r="AI200" s="323"/>
      <c r="AJ200" s="323"/>
      <c r="AK200" s="323"/>
      <c r="AL200" s="326"/>
    </row>
    <row r="201" ht="24.0" customHeight="1">
      <c r="A201" s="326"/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  <c r="W201" s="323"/>
      <c r="X201" s="323"/>
      <c r="Y201" s="323"/>
      <c r="Z201" s="323"/>
      <c r="AA201" s="323"/>
      <c r="AB201" s="323"/>
      <c r="AC201" s="323"/>
      <c r="AD201" s="323"/>
      <c r="AE201" s="323"/>
      <c r="AF201" s="323"/>
      <c r="AG201" s="323"/>
      <c r="AH201" s="323"/>
      <c r="AI201" s="323"/>
      <c r="AJ201" s="323"/>
      <c r="AK201" s="323"/>
      <c r="AL201" s="326"/>
    </row>
    <row r="202" ht="24.0" customHeight="1">
      <c r="A202" s="326"/>
      <c r="B202" s="323"/>
      <c r="C202" s="323"/>
      <c r="D202" s="323"/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3"/>
      <c r="AH202" s="323"/>
      <c r="AI202" s="323"/>
      <c r="AJ202" s="323"/>
      <c r="AK202" s="323"/>
      <c r="AL202" s="326"/>
    </row>
    <row r="203" ht="24.0" customHeight="1">
      <c r="A203" s="326"/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3"/>
      <c r="AB203" s="323"/>
      <c r="AC203" s="323"/>
      <c r="AD203" s="323"/>
      <c r="AE203" s="323"/>
      <c r="AF203" s="323"/>
      <c r="AG203" s="323"/>
      <c r="AH203" s="323"/>
      <c r="AI203" s="323"/>
      <c r="AJ203" s="323"/>
      <c r="AK203" s="323"/>
      <c r="AL203" s="326"/>
    </row>
    <row r="204" ht="24.0" customHeight="1">
      <c r="A204" s="326"/>
      <c r="B204" s="323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3"/>
      <c r="AB204" s="323"/>
      <c r="AC204" s="323"/>
      <c r="AD204" s="323"/>
      <c r="AE204" s="323"/>
      <c r="AF204" s="323"/>
      <c r="AG204" s="323"/>
      <c r="AH204" s="323"/>
      <c r="AI204" s="323"/>
      <c r="AJ204" s="323"/>
      <c r="AK204" s="323"/>
      <c r="AL204" s="326"/>
    </row>
    <row r="205" ht="24.0" customHeight="1">
      <c r="A205" s="326"/>
      <c r="B205" s="323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  <c r="AA205" s="323"/>
      <c r="AB205" s="323"/>
      <c r="AC205" s="323"/>
      <c r="AD205" s="323"/>
      <c r="AE205" s="323"/>
      <c r="AF205" s="323"/>
      <c r="AG205" s="323"/>
      <c r="AH205" s="323"/>
      <c r="AI205" s="323"/>
      <c r="AJ205" s="323"/>
      <c r="AK205" s="323"/>
      <c r="AL205" s="326"/>
    </row>
    <row r="206" ht="24.0" customHeight="1">
      <c r="A206" s="326"/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3"/>
      <c r="AK206" s="323"/>
      <c r="AL206" s="326"/>
    </row>
    <row r="207" ht="24.0" customHeight="1">
      <c r="A207" s="326"/>
      <c r="B207" s="323"/>
      <c r="C207" s="323"/>
      <c r="D207" s="323"/>
      <c r="E207" s="323"/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  <c r="AA207" s="323"/>
      <c r="AB207" s="323"/>
      <c r="AC207" s="323"/>
      <c r="AD207" s="323"/>
      <c r="AE207" s="323"/>
      <c r="AF207" s="323"/>
      <c r="AG207" s="323"/>
      <c r="AH207" s="323"/>
      <c r="AI207" s="323"/>
      <c r="AJ207" s="323"/>
      <c r="AK207" s="323"/>
      <c r="AL207" s="326"/>
    </row>
    <row r="208" ht="24.0" customHeight="1">
      <c r="A208" s="326"/>
      <c r="B208" s="323"/>
      <c r="C208" s="323"/>
      <c r="D208" s="323"/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3"/>
      <c r="S208" s="323"/>
      <c r="T208" s="323"/>
      <c r="U208" s="323"/>
      <c r="V208" s="323"/>
      <c r="W208" s="323"/>
      <c r="X208" s="323"/>
      <c r="Y208" s="323"/>
      <c r="Z208" s="323"/>
      <c r="AA208" s="323"/>
      <c r="AB208" s="323"/>
      <c r="AC208" s="323"/>
      <c r="AD208" s="323"/>
      <c r="AE208" s="323"/>
      <c r="AF208" s="323"/>
      <c r="AG208" s="323"/>
      <c r="AH208" s="323"/>
      <c r="AI208" s="323"/>
      <c r="AJ208" s="323"/>
      <c r="AK208" s="323"/>
      <c r="AL208" s="326"/>
    </row>
    <row r="209" ht="24.0" customHeight="1">
      <c r="A209" s="326"/>
      <c r="B209" s="323"/>
      <c r="C209" s="323"/>
      <c r="D209" s="323"/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323"/>
      <c r="AK209" s="323"/>
      <c r="AL209" s="326"/>
    </row>
    <row r="210" ht="24.0" customHeight="1">
      <c r="A210" s="326"/>
      <c r="B210" s="323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323"/>
      <c r="AK210" s="323"/>
      <c r="AL210" s="326"/>
    </row>
    <row r="211" ht="24.0" customHeight="1">
      <c r="A211" s="326"/>
      <c r="B211" s="323"/>
      <c r="C211" s="323"/>
      <c r="D211" s="323"/>
      <c r="E211" s="323"/>
      <c r="F211" s="323"/>
      <c r="G211" s="323"/>
      <c r="H211" s="323"/>
      <c r="I211" s="323"/>
      <c r="J211" s="323"/>
      <c r="K211" s="323"/>
      <c r="L211" s="323"/>
      <c r="M211" s="323"/>
      <c r="N211" s="323"/>
      <c r="O211" s="323"/>
      <c r="P211" s="323"/>
      <c r="Q211" s="323"/>
      <c r="R211" s="323"/>
      <c r="S211" s="323"/>
      <c r="T211" s="323"/>
      <c r="U211" s="323"/>
      <c r="V211" s="323"/>
      <c r="W211" s="323"/>
      <c r="X211" s="323"/>
      <c r="Y211" s="323"/>
      <c r="Z211" s="323"/>
      <c r="AA211" s="323"/>
      <c r="AB211" s="323"/>
      <c r="AC211" s="323"/>
      <c r="AD211" s="323"/>
      <c r="AE211" s="323"/>
      <c r="AF211" s="323"/>
      <c r="AG211" s="323"/>
      <c r="AH211" s="323"/>
      <c r="AI211" s="323"/>
      <c r="AJ211" s="323"/>
      <c r="AK211" s="323"/>
      <c r="AL211" s="326"/>
    </row>
    <row r="212" ht="24.0" customHeight="1">
      <c r="A212" s="326"/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323"/>
      <c r="R212" s="323"/>
      <c r="S212" s="323"/>
      <c r="T212" s="323"/>
      <c r="U212" s="323"/>
      <c r="V212" s="323"/>
      <c r="W212" s="323"/>
      <c r="X212" s="323"/>
      <c r="Y212" s="323"/>
      <c r="Z212" s="323"/>
      <c r="AA212" s="323"/>
      <c r="AB212" s="323"/>
      <c r="AC212" s="323"/>
      <c r="AD212" s="323"/>
      <c r="AE212" s="323"/>
      <c r="AF212" s="323"/>
      <c r="AG212" s="323"/>
      <c r="AH212" s="323"/>
      <c r="AI212" s="323"/>
      <c r="AJ212" s="323"/>
      <c r="AK212" s="323"/>
      <c r="AL212" s="326"/>
    </row>
    <row r="213" ht="24.0" customHeight="1">
      <c r="A213" s="326"/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23"/>
      <c r="AI213" s="323"/>
      <c r="AJ213" s="323"/>
      <c r="AK213" s="323"/>
      <c r="AL213" s="326"/>
    </row>
    <row r="214" ht="24.0" customHeight="1">
      <c r="A214" s="326"/>
      <c r="B214" s="323"/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3"/>
      <c r="Z214" s="323"/>
      <c r="AA214" s="323"/>
      <c r="AB214" s="323"/>
      <c r="AC214" s="323"/>
      <c r="AD214" s="323"/>
      <c r="AE214" s="323"/>
      <c r="AF214" s="323"/>
      <c r="AG214" s="323"/>
      <c r="AH214" s="323"/>
      <c r="AI214" s="323"/>
      <c r="AJ214" s="323"/>
      <c r="AK214" s="323"/>
      <c r="AL214" s="326"/>
    </row>
    <row r="215" ht="24.0" customHeight="1">
      <c r="A215" s="326"/>
      <c r="B215" s="323"/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323"/>
      <c r="AI215" s="323"/>
      <c r="AJ215" s="323"/>
      <c r="AK215" s="323"/>
      <c r="AL215" s="326"/>
    </row>
    <row r="216" ht="24.0" customHeight="1">
      <c r="A216" s="326"/>
      <c r="B216" s="323"/>
      <c r="C216" s="323"/>
      <c r="D216" s="323"/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3"/>
      <c r="S216" s="323"/>
      <c r="T216" s="323"/>
      <c r="U216" s="323"/>
      <c r="V216" s="323"/>
      <c r="W216" s="323"/>
      <c r="X216" s="323"/>
      <c r="Y216" s="323"/>
      <c r="Z216" s="323"/>
      <c r="AA216" s="323"/>
      <c r="AB216" s="323"/>
      <c r="AC216" s="323"/>
      <c r="AD216" s="323"/>
      <c r="AE216" s="323"/>
      <c r="AF216" s="323"/>
      <c r="AG216" s="323"/>
      <c r="AH216" s="323"/>
      <c r="AI216" s="323"/>
      <c r="AJ216" s="323"/>
      <c r="AK216" s="323"/>
      <c r="AL216" s="326"/>
    </row>
    <row r="217" ht="24.0" customHeight="1">
      <c r="A217" s="326"/>
      <c r="B217" s="323"/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  <c r="T217" s="323"/>
      <c r="U217" s="323"/>
      <c r="V217" s="323"/>
      <c r="W217" s="323"/>
      <c r="X217" s="323"/>
      <c r="Y217" s="323"/>
      <c r="Z217" s="323"/>
      <c r="AA217" s="323"/>
      <c r="AB217" s="323"/>
      <c r="AC217" s="323"/>
      <c r="AD217" s="323"/>
      <c r="AE217" s="323"/>
      <c r="AF217" s="323"/>
      <c r="AG217" s="323"/>
      <c r="AH217" s="323"/>
      <c r="AI217" s="323"/>
      <c r="AJ217" s="323"/>
      <c r="AK217" s="323"/>
      <c r="AL217" s="326"/>
    </row>
    <row r="218" ht="24.0" customHeight="1">
      <c r="A218" s="326"/>
      <c r="B218" s="323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  <c r="U218" s="323"/>
      <c r="V218" s="323"/>
      <c r="W218" s="323"/>
      <c r="X218" s="323"/>
      <c r="Y218" s="323"/>
      <c r="Z218" s="323"/>
      <c r="AA218" s="323"/>
      <c r="AB218" s="323"/>
      <c r="AC218" s="323"/>
      <c r="AD218" s="323"/>
      <c r="AE218" s="323"/>
      <c r="AF218" s="323"/>
      <c r="AG218" s="323"/>
      <c r="AH218" s="323"/>
      <c r="AI218" s="323"/>
      <c r="AJ218" s="323"/>
      <c r="AK218" s="323"/>
      <c r="AL218" s="326"/>
    </row>
    <row r="219" ht="24.0" customHeight="1">
      <c r="A219" s="326"/>
      <c r="B219" s="323"/>
      <c r="C219" s="323"/>
      <c r="D219" s="323"/>
      <c r="E219" s="323"/>
      <c r="F219" s="323"/>
      <c r="G219" s="323"/>
      <c r="H219" s="323"/>
      <c r="I219" s="323"/>
      <c r="J219" s="323"/>
      <c r="K219" s="323"/>
      <c r="L219" s="323"/>
      <c r="M219" s="323"/>
      <c r="N219" s="323"/>
      <c r="O219" s="323"/>
      <c r="P219" s="323"/>
      <c r="Q219" s="323"/>
      <c r="R219" s="323"/>
      <c r="S219" s="323"/>
      <c r="T219" s="323"/>
      <c r="U219" s="323"/>
      <c r="V219" s="323"/>
      <c r="W219" s="323"/>
      <c r="X219" s="323"/>
      <c r="Y219" s="323"/>
      <c r="Z219" s="323"/>
      <c r="AA219" s="323"/>
      <c r="AB219" s="323"/>
      <c r="AC219" s="323"/>
      <c r="AD219" s="323"/>
      <c r="AE219" s="323"/>
      <c r="AF219" s="323"/>
      <c r="AG219" s="323"/>
      <c r="AH219" s="323"/>
      <c r="AI219" s="323"/>
      <c r="AJ219" s="323"/>
      <c r="AK219" s="323"/>
      <c r="AL219" s="326"/>
    </row>
    <row r="220" ht="24.0" customHeight="1">
      <c r="A220" s="326"/>
      <c r="B220" s="323"/>
      <c r="C220" s="323"/>
      <c r="D220" s="323"/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3"/>
      <c r="S220" s="323"/>
      <c r="T220" s="323"/>
      <c r="U220" s="323"/>
      <c r="V220" s="323"/>
      <c r="W220" s="323"/>
      <c r="X220" s="323"/>
      <c r="Y220" s="323"/>
      <c r="Z220" s="323"/>
      <c r="AA220" s="323"/>
      <c r="AB220" s="323"/>
      <c r="AC220" s="323"/>
      <c r="AD220" s="323"/>
      <c r="AE220" s="323"/>
      <c r="AF220" s="323"/>
      <c r="AG220" s="323"/>
      <c r="AH220" s="323"/>
      <c r="AI220" s="323"/>
      <c r="AJ220" s="323"/>
      <c r="AK220" s="323"/>
      <c r="AL220" s="326"/>
    </row>
    <row r="221" ht="24.0" customHeight="1">
      <c r="A221" s="326"/>
      <c r="B221" s="323"/>
      <c r="C221" s="323"/>
      <c r="D221" s="323"/>
      <c r="E221" s="323"/>
      <c r="F221" s="323"/>
      <c r="G221" s="323"/>
      <c r="H221" s="32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3"/>
      <c r="S221" s="323"/>
      <c r="T221" s="323"/>
      <c r="U221" s="323"/>
      <c r="V221" s="323"/>
      <c r="W221" s="323"/>
      <c r="X221" s="323"/>
      <c r="Y221" s="323"/>
      <c r="Z221" s="323"/>
      <c r="AA221" s="323"/>
      <c r="AB221" s="323"/>
      <c r="AC221" s="323"/>
      <c r="AD221" s="323"/>
      <c r="AE221" s="323"/>
      <c r="AF221" s="323"/>
      <c r="AG221" s="323"/>
      <c r="AH221" s="323"/>
      <c r="AI221" s="323"/>
      <c r="AJ221" s="323"/>
      <c r="AK221" s="323"/>
      <c r="AL221" s="326"/>
    </row>
    <row r="222" ht="24.0" customHeight="1">
      <c r="A222" s="326"/>
      <c r="B222" s="323"/>
      <c r="C222" s="323"/>
      <c r="D222" s="323"/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3"/>
      <c r="S222" s="323"/>
      <c r="T222" s="323"/>
      <c r="U222" s="323"/>
      <c r="V222" s="323"/>
      <c r="W222" s="323"/>
      <c r="X222" s="323"/>
      <c r="Y222" s="323"/>
      <c r="Z222" s="323"/>
      <c r="AA222" s="323"/>
      <c r="AB222" s="323"/>
      <c r="AC222" s="323"/>
      <c r="AD222" s="323"/>
      <c r="AE222" s="323"/>
      <c r="AF222" s="323"/>
      <c r="AG222" s="323"/>
      <c r="AH222" s="323"/>
      <c r="AI222" s="323"/>
      <c r="AJ222" s="323"/>
      <c r="AK222" s="323"/>
      <c r="AL222" s="326"/>
    </row>
    <row r="223" ht="24.0" customHeight="1">
      <c r="A223" s="326"/>
      <c r="B223" s="323"/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3"/>
      <c r="AI223" s="323"/>
      <c r="AJ223" s="323"/>
      <c r="AK223" s="323"/>
      <c r="AL223" s="326"/>
    </row>
    <row r="224" ht="24.0" customHeight="1">
      <c r="A224" s="326"/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3"/>
      <c r="AA224" s="323"/>
      <c r="AB224" s="323"/>
      <c r="AC224" s="323"/>
      <c r="AD224" s="323"/>
      <c r="AE224" s="323"/>
      <c r="AF224" s="323"/>
      <c r="AG224" s="323"/>
      <c r="AH224" s="323"/>
      <c r="AI224" s="323"/>
      <c r="AJ224" s="323"/>
      <c r="AK224" s="323"/>
      <c r="AL224" s="326"/>
    </row>
    <row r="225" ht="24.0" customHeight="1">
      <c r="A225" s="326"/>
      <c r="B225" s="323"/>
      <c r="C225" s="323"/>
      <c r="D225" s="323"/>
      <c r="E225" s="323"/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6"/>
    </row>
    <row r="226" ht="24.0" customHeight="1">
      <c r="A226" s="326"/>
      <c r="B226" s="323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6"/>
    </row>
    <row r="227" ht="24.0" customHeight="1">
      <c r="A227" s="326"/>
      <c r="B227" s="323"/>
      <c r="C227" s="323"/>
      <c r="D227" s="323"/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3"/>
      <c r="AK227" s="323"/>
      <c r="AL227" s="326"/>
    </row>
    <row r="228" ht="24.0" customHeight="1">
      <c r="A228" s="326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3"/>
      <c r="AK228" s="323"/>
      <c r="AL228" s="326"/>
    </row>
    <row r="229" ht="24.0" customHeight="1">
      <c r="A229" s="326"/>
      <c r="B229" s="323"/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323"/>
      <c r="AL229" s="326"/>
    </row>
    <row r="230" ht="24.0" customHeight="1">
      <c r="A230" s="326"/>
      <c r="B230" s="323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  <c r="AA230" s="323"/>
      <c r="AB230" s="323"/>
      <c r="AC230" s="323"/>
      <c r="AD230" s="323"/>
      <c r="AE230" s="323"/>
      <c r="AF230" s="323"/>
      <c r="AG230" s="323"/>
      <c r="AH230" s="323"/>
      <c r="AI230" s="323"/>
      <c r="AJ230" s="323"/>
      <c r="AK230" s="323"/>
      <c r="AL230" s="326"/>
    </row>
    <row r="231" ht="24.0" customHeight="1">
      <c r="A231" s="326"/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3"/>
      <c r="AC231" s="323"/>
      <c r="AD231" s="323"/>
      <c r="AE231" s="323"/>
      <c r="AF231" s="323"/>
      <c r="AG231" s="323"/>
      <c r="AH231" s="323"/>
      <c r="AI231" s="323"/>
      <c r="AJ231" s="323"/>
      <c r="AK231" s="323"/>
      <c r="AL231" s="326"/>
    </row>
    <row r="232" ht="24.0" customHeight="1">
      <c r="A232" s="326"/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3"/>
      <c r="AC232" s="323"/>
      <c r="AD232" s="323"/>
      <c r="AE232" s="323"/>
      <c r="AF232" s="323"/>
      <c r="AG232" s="323"/>
      <c r="AH232" s="323"/>
      <c r="AI232" s="323"/>
      <c r="AJ232" s="323"/>
      <c r="AK232" s="323"/>
      <c r="AL232" s="326"/>
    </row>
    <row r="233" ht="24.0" customHeight="1">
      <c r="A233" s="326"/>
      <c r="B233" s="323"/>
      <c r="C233" s="323"/>
      <c r="D233" s="323"/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3"/>
      <c r="Q233" s="323"/>
      <c r="R233" s="323"/>
      <c r="S233" s="323"/>
      <c r="T233" s="323"/>
      <c r="U233" s="323"/>
      <c r="V233" s="323"/>
      <c r="W233" s="323"/>
      <c r="X233" s="323"/>
      <c r="Y233" s="323"/>
      <c r="Z233" s="323"/>
      <c r="AA233" s="323"/>
      <c r="AB233" s="323"/>
      <c r="AC233" s="323"/>
      <c r="AD233" s="323"/>
      <c r="AE233" s="323"/>
      <c r="AF233" s="323"/>
      <c r="AG233" s="323"/>
      <c r="AH233" s="323"/>
      <c r="AI233" s="323"/>
      <c r="AJ233" s="323"/>
      <c r="AK233" s="323"/>
      <c r="AL233" s="326"/>
    </row>
    <row r="234" ht="24.0" customHeight="1">
      <c r="A234" s="326"/>
      <c r="B234" s="323"/>
      <c r="C234" s="323"/>
      <c r="D234" s="323"/>
      <c r="E234" s="323"/>
      <c r="F234" s="323"/>
      <c r="G234" s="323"/>
      <c r="H234" s="323"/>
      <c r="I234" s="323"/>
      <c r="J234" s="323"/>
      <c r="K234" s="323"/>
      <c r="L234" s="323"/>
      <c r="M234" s="323"/>
      <c r="N234" s="323"/>
      <c r="O234" s="323"/>
      <c r="P234" s="323"/>
      <c r="Q234" s="323"/>
      <c r="R234" s="323"/>
      <c r="S234" s="323"/>
      <c r="T234" s="323"/>
      <c r="U234" s="323"/>
      <c r="V234" s="323"/>
      <c r="W234" s="323"/>
      <c r="X234" s="323"/>
      <c r="Y234" s="323"/>
      <c r="Z234" s="323"/>
      <c r="AA234" s="323"/>
      <c r="AB234" s="323"/>
      <c r="AC234" s="323"/>
      <c r="AD234" s="323"/>
      <c r="AE234" s="323"/>
      <c r="AF234" s="323"/>
      <c r="AG234" s="323"/>
      <c r="AH234" s="323"/>
      <c r="AI234" s="323"/>
      <c r="AJ234" s="323"/>
      <c r="AK234" s="323"/>
      <c r="AL234" s="326"/>
    </row>
    <row r="235" ht="24.0" customHeight="1">
      <c r="A235" s="326"/>
      <c r="B235" s="323"/>
      <c r="C235" s="323"/>
      <c r="D235" s="323"/>
      <c r="E235" s="323"/>
      <c r="F235" s="323"/>
      <c r="G235" s="323"/>
      <c r="H235" s="323"/>
      <c r="I235" s="323"/>
      <c r="J235" s="323"/>
      <c r="K235" s="323"/>
      <c r="L235" s="323"/>
      <c r="M235" s="323"/>
      <c r="N235" s="323"/>
      <c r="O235" s="323"/>
      <c r="P235" s="323"/>
      <c r="Q235" s="323"/>
      <c r="R235" s="323"/>
      <c r="S235" s="323"/>
      <c r="T235" s="323"/>
      <c r="U235" s="323"/>
      <c r="V235" s="323"/>
      <c r="W235" s="323"/>
      <c r="X235" s="323"/>
      <c r="Y235" s="323"/>
      <c r="Z235" s="323"/>
      <c r="AA235" s="323"/>
      <c r="AB235" s="323"/>
      <c r="AC235" s="323"/>
      <c r="AD235" s="323"/>
      <c r="AE235" s="323"/>
      <c r="AF235" s="323"/>
      <c r="AG235" s="323"/>
      <c r="AH235" s="323"/>
      <c r="AI235" s="323"/>
      <c r="AJ235" s="323"/>
      <c r="AK235" s="323"/>
      <c r="AL235" s="326"/>
    </row>
    <row r="236" ht="24.0" customHeight="1">
      <c r="A236" s="326"/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323"/>
      <c r="AB236" s="323"/>
      <c r="AC236" s="323"/>
      <c r="AD236" s="323"/>
      <c r="AE236" s="323"/>
      <c r="AF236" s="323"/>
      <c r="AG236" s="323"/>
      <c r="AH236" s="323"/>
      <c r="AI236" s="323"/>
      <c r="AJ236" s="323"/>
      <c r="AK236" s="323"/>
      <c r="AL236" s="326"/>
    </row>
    <row r="237" ht="24.0" customHeight="1">
      <c r="A237" s="326"/>
      <c r="B237" s="323"/>
      <c r="C237" s="323"/>
      <c r="D237" s="323"/>
      <c r="E237" s="323"/>
      <c r="F237" s="323"/>
      <c r="G237" s="323"/>
      <c r="H237" s="323"/>
      <c r="I237" s="323"/>
      <c r="J237" s="323"/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  <c r="AA237" s="323"/>
      <c r="AB237" s="323"/>
      <c r="AC237" s="323"/>
      <c r="AD237" s="323"/>
      <c r="AE237" s="323"/>
      <c r="AF237" s="323"/>
      <c r="AG237" s="323"/>
      <c r="AH237" s="323"/>
      <c r="AI237" s="323"/>
      <c r="AJ237" s="323"/>
      <c r="AK237" s="323"/>
      <c r="AL237" s="326"/>
    </row>
    <row r="238" ht="24.0" customHeight="1">
      <c r="A238" s="326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/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/>
      <c r="AI238" s="323"/>
      <c r="AJ238" s="323"/>
      <c r="AK238" s="323"/>
      <c r="AL238" s="326"/>
    </row>
    <row r="239" ht="24.0" customHeight="1">
      <c r="A239" s="326"/>
      <c r="B239" s="323"/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/>
      <c r="W239" s="323"/>
      <c r="X239" s="323"/>
      <c r="Y239" s="323"/>
      <c r="Z239" s="323"/>
      <c r="AA239" s="323"/>
      <c r="AB239" s="323"/>
      <c r="AC239" s="323"/>
      <c r="AD239" s="323"/>
      <c r="AE239" s="323"/>
      <c r="AF239" s="323"/>
      <c r="AG239" s="323"/>
      <c r="AH239" s="323"/>
      <c r="AI239" s="323"/>
      <c r="AJ239" s="323"/>
      <c r="AK239" s="323"/>
      <c r="AL239" s="326"/>
    </row>
    <row r="240" ht="24.0" customHeight="1">
      <c r="A240" s="326"/>
      <c r="B240" s="323"/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  <c r="AA240" s="323"/>
      <c r="AB240" s="323"/>
      <c r="AC240" s="323"/>
      <c r="AD240" s="323"/>
      <c r="AE240" s="323"/>
      <c r="AF240" s="323"/>
      <c r="AG240" s="323"/>
      <c r="AH240" s="323"/>
      <c r="AI240" s="323"/>
      <c r="AJ240" s="323"/>
      <c r="AK240" s="323"/>
      <c r="AL240" s="326"/>
    </row>
    <row r="241" ht="24.0" customHeight="1">
      <c r="A241" s="326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323"/>
      <c r="AB241" s="323"/>
      <c r="AC241" s="323"/>
      <c r="AD241" s="323"/>
      <c r="AE241" s="323"/>
      <c r="AF241" s="323"/>
      <c r="AG241" s="323"/>
      <c r="AH241" s="323"/>
      <c r="AI241" s="323"/>
      <c r="AJ241" s="323"/>
      <c r="AK241" s="323"/>
      <c r="AL241" s="326"/>
    </row>
    <row r="242" ht="24.0" customHeight="1">
      <c r="A242" s="326"/>
      <c r="B242" s="323"/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3"/>
      <c r="P242" s="323"/>
      <c r="Q242" s="323"/>
      <c r="R242" s="323"/>
      <c r="S242" s="323"/>
      <c r="T242" s="323"/>
      <c r="U242" s="323"/>
      <c r="V242" s="323"/>
      <c r="W242" s="323"/>
      <c r="X242" s="323"/>
      <c r="Y242" s="323"/>
      <c r="Z242" s="323"/>
      <c r="AA242" s="323"/>
      <c r="AB242" s="323"/>
      <c r="AC242" s="323"/>
      <c r="AD242" s="323"/>
      <c r="AE242" s="323"/>
      <c r="AF242" s="323"/>
      <c r="AG242" s="323"/>
      <c r="AH242" s="323"/>
      <c r="AI242" s="323"/>
      <c r="AJ242" s="323"/>
      <c r="AK242" s="323"/>
      <c r="AL242" s="326"/>
    </row>
    <row r="243" ht="24.0" customHeight="1">
      <c r="A243" s="326"/>
      <c r="B243" s="323"/>
      <c r="C243" s="323"/>
      <c r="D243" s="323"/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Q243" s="323"/>
      <c r="R243" s="323"/>
      <c r="S243" s="323"/>
      <c r="T243" s="323"/>
      <c r="U243" s="323"/>
      <c r="V243" s="323"/>
      <c r="W243" s="323"/>
      <c r="X243" s="323"/>
      <c r="Y243" s="323"/>
      <c r="Z243" s="323"/>
      <c r="AA243" s="323"/>
      <c r="AB243" s="323"/>
      <c r="AC243" s="323"/>
      <c r="AD243" s="323"/>
      <c r="AE243" s="323"/>
      <c r="AF243" s="323"/>
      <c r="AG243" s="323"/>
      <c r="AH243" s="323"/>
      <c r="AI243" s="323"/>
      <c r="AJ243" s="323"/>
      <c r="AK243" s="323"/>
      <c r="AL243" s="326"/>
    </row>
    <row r="244" ht="24.0" customHeight="1">
      <c r="A244" s="326"/>
      <c r="B244" s="323"/>
      <c r="C244" s="323"/>
      <c r="D244" s="323"/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3"/>
      <c r="AA244" s="323"/>
      <c r="AB244" s="323"/>
      <c r="AC244" s="323"/>
      <c r="AD244" s="323"/>
      <c r="AE244" s="323"/>
      <c r="AF244" s="323"/>
      <c r="AG244" s="323"/>
      <c r="AH244" s="323"/>
      <c r="AI244" s="323"/>
      <c r="AJ244" s="323"/>
      <c r="AK244" s="323"/>
      <c r="AL244" s="326"/>
    </row>
    <row r="245" ht="24.0" customHeight="1">
      <c r="A245" s="326"/>
      <c r="B245" s="323"/>
      <c r="C245" s="323"/>
      <c r="D245" s="323"/>
      <c r="E245" s="323"/>
      <c r="F245" s="323"/>
      <c r="G245" s="323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323"/>
      <c r="U245" s="323"/>
      <c r="V245" s="323"/>
      <c r="W245" s="323"/>
      <c r="X245" s="323"/>
      <c r="Y245" s="323"/>
      <c r="Z245" s="323"/>
      <c r="AA245" s="323"/>
      <c r="AB245" s="323"/>
      <c r="AC245" s="323"/>
      <c r="AD245" s="323"/>
      <c r="AE245" s="323"/>
      <c r="AF245" s="323"/>
      <c r="AG245" s="323"/>
      <c r="AH245" s="323"/>
      <c r="AI245" s="323"/>
      <c r="AJ245" s="323"/>
      <c r="AK245" s="323"/>
      <c r="AL245" s="326"/>
    </row>
    <row r="246" ht="24.0" customHeight="1">
      <c r="A246" s="326"/>
      <c r="B246" s="323"/>
      <c r="C246" s="323"/>
      <c r="D246" s="323"/>
      <c r="E246" s="323"/>
      <c r="F246" s="323"/>
      <c r="G246" s="323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3"/>
      <c r="S246" s="323"/>
      <c r="T246" s="323"/>
      <c r="U246" s="323"/>
      <c r="V246" s="323"/>
      <c r="W246" s="323"/>
      <c r="X246" s="323"/>
      <c r="Y246" s="323"/>
      <c r="Z246" s="323"/>
      <c r="AA246" s="323"/>
      <c r="AB246" s="323"/>
      <c r="AC246" s="323"/>
      <c r="AD246" s="323"/>
      <c r="AE246" s="323"/>
      <c r="AF246" s="323"/>
      <c r="AG246" s="323"/>
      <c r="AH246" s="323"/>
      <c r="AI246" s="323"/>
      <c r="AJ246" s="323"/>
      <c r="AK246" s="323"/>
      <c r="AL246" s="326"/>
    </row>
    <row r="247" ht="24.0" customHeight="1">
      <c r="A247" s="326"/>
      <c r="B247" s="323"/>
      <c r="C247" s="323"/>
      <c r="D247" s="32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323"/>
      <c r="AH247" s="323"/>
      <c r="AI247" s="323"/>
      <c r="AJ247" s="323"/>
      <c r="AK247" s="323"/>
      <c r="AL247" s="326"/>
    </row>
    <row r="248" ht="24.0" customHeight="1">
      <c r="A248" s="326"/>
      <c r="B248" s="323"/>
      <c r="C248" s="323"/>
      <c r="D248" s="323"/>
      <c r="E248" s="323"/>
      <c r="F248" s="323"/>
      <c r="G248" s="323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  <c r="R248" s="323"/>
      <c r="S248" s="323"/>
      <c r="T248" s="323"/>
      <c r="U248" s="323"/>
      <c r="V248" s="323"/>
      <c r="W248" s="323"/>
      <c r="X248" s="323"/>
      <c r="Y248" s="323"/>
      <c r="Z248" s="323"/>
      <c r="AA248" s="323"/>
      <c r="AB248" s="323"/>
      <c r="AC248" s="323"/>
      <c r="AD248" s="323"/>
      <c r="AE248" s="323"/>
      <c r="AF248" s="323"/>
      <c r="AG248" s="323"/>
      <c r="AH248" s="323"/>
      <c r="AI248" s="323"/>
      <c r="AJ248" s="323"/>
      <c r="AK248" s="323"/>
      <c r="AL248" s="326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1:AI1"/>
    <mergeCell ref="B2:AI2"/>
    <mergeCell ref="B3:AI3"/>
    <mergeCell ref="X5:AG5"/>
    <mergeCell ref="B9:AI16"/>
    <mergeCell ref="K20:V20"/>
    <mergeCell ref="K21:V21"/>
    <mergeCell ref="K22:V22"/>
    <mergeCell ref="K23:V23"/>
    <mergeCell ref="K24:V24"/>
    <mergeCell ref="K25:V25"/>
    <mergeCell ref="M29:R29"/>
    <mergeCell ref="U29:AH29"/>
    <mergeCell ref="I30:M30"/>
    <mergeCell ref="Q46:Y46"/>
    <mergeCell ref="O47:AA47"/>
    <mergeCell ref="N48:AB48"/>
    <mergeCell ref="R30:V30"/>
    <mergeCell ref="Y30:AI30"/>
    <mergeCell ref="M33:W33"/>
    <mergeCell ref="M36:W36"/>
    <mergeCell ref="O39:W39"/>
    <mergeCell ref="M40:X40"/>
    <mergeCell ref="M41:X41"/>
  </mergeCells>
  <printOptions/>
  <pageMargins bottom="0.75" footer="0.0" header="0.0" left="0.7" right="0.7" top="0.75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75"/>
    <col customWidth="1" min="7" max="21" width="7.0"/>
    <col customWidth="1" min="22" max="26" width="10.5"/>
  </cols>
  <sheetData>
    <row r="1" ht="24.0" customHeight="1">
      <c r="A1" s="459" t="s">
        <v>282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ht="24.0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ht="24.0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</row>
    <row r="4" ht="24.0" customHeigh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</row>
    <row r="5" ht="24.0" customHeight="1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</row>
    <row r="6" ht="24.0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</row>
    <row r="7" ht="24.0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</row>
    <row r="8" ht="24.0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</row>
    <row r="9" ht="24.0" customHeight="1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</row>
    <row r="10" ht="24.0" customHeight="1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</row>
    <row r="11" ht="24.0" customHeight="1">
      <c r="A11" s="459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</row>
    <row r="12" ht="24.0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</row>
    <row r="13" ht="24.0" customHeight="1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</row>
    <row r="14" ht="24.0" customHeight="1">
      <c r="A14" s="459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</row>
    <row r="15" ht="24.0" customHeight="1">
      <c r="A15" s="459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</row>
    <row r="16" ht="24.0" customHeight="1">
      <c r="A16" s="459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</row>
    <row r="17" ht="24.0" customHeight="1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</row>
    <row r="18" ht="24.0" customHeight="1">
      <c r="A18" s="459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</row>
    <row r="19" ht="24.0" customHeight="1">
      <c r="A19" s="459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</row>
    <row r="20" ht="24.0" customHeight="1">
      <c r="A20" s="45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</row>
    <row r="21" ht="24.0" customHeight="1">
      <c r="A21" s="459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</row>
    <row r="22" ht="24.0" customHeight="1">
      <c r="A22" s="459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</row>
    <row r="23" ht="24.0" customHeight="1">
      <c r="A23" s="459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</row>
    <row r="24" ht="24.0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</row>
    <row r="25" ht="24.0" customHeight="1">
      <c r="A25" s="459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</row>
    <row r="26" ht="24.0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</row>
    <row r="27" ht="24.0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</row>
    <row r="28" ht="24.0" customHeight="1">
      <c r="A28" s="459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</row>
    <row r="29" ht="24.0" customHeight="1">
      <c r="A29" s="459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</row>
    <row r="30" ht="24.0" customHeight="1">
      <c r="A30" s="459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</row>
    <row r="31" ht="24.0" customHeight="1">
      <c r="A31" s="459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</row>
    <row r="32" ht="24.0" customHeight="1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</row>
    <row r="33" ht="24.0" customHeight="1">
      <c r="A33" s="459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</row>
    <row r="34" ht="24.0" customHeight="1">
      <c r="A34" s="459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</row>
    <row r="35" ht="24.0" customHeight="1">
      <c r="A35" s="459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</row>
    <row r="36" ht="24.0" customHeight="1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</row>
    <row r="37" ht="24.0" customHeight="1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</row>
    <row r="38" ht="24.0" customHeight="1">
      <c r="A38" s="459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</row>
    <row r="39" ht="24.0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</row>
    <row r="40" ht="24.0" customHeight="1">
      <c r="A40" s="459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</row>
    <row r="41" ht="24.0" customHeight="1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</row>
    <row r="42" ht="24.0" customHeight="1">
      <c r="A42" s="459"/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</row>
    <row r="43" ht="24.0" customHeight="1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</row>
    <row r="44" ht="24.0" customHeight="1">
      <c r="A44" s="459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</row>
    <row r="45" ht="24.0" customHeight="1">
      <c r="A45" s="459"/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</row>
    <row r="46" ht="24.0" customHeight="1">
      <c r="A46" s="459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</row>
    <row r="47" ht="24.0" customHeight="1">
      <c r="A47" s="459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</row>
    <row r="48" ht="24.0" customHeight="1">
      <c r="A48" s="459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</row>
    <row r="49" ht="24.0" customHeight="1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</row>
    <row r="50" ht="24.0" customHeight="1">
      <c r="A50" s="459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</row>
    <row r="51" ht="24.0" customHeight="1">
      <c r="A51" s="459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</row>
    <row r="52" ht="24.0" customHeight="1">
      <c r="A52" s="459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</row>
    <row r="53" ht="24.0" customHeight="1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</row>
    <row r="54" ht="24.0" customHeight="1">
      <c r="A54" s="459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</row>
    <row r="55" ht="24.0" customHeight="1">
      <c r="A55" s="459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</row>
    <row r="56" ht="24.0" customHeight="1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</row>
    <row r="57" ht="24.0" customHeight="1">
      <c r="A57" s="459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</row>
    <row r="58" ht="24.0" customHeight="1">
      <c r="A58" s="459"/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</row>
    <row r="59" ht="24.0" customHeight="1">
      <c r="A59" s="459"/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</row>
    <row r="60" ht="24.0" customHeight="1">
      <c r="A60" s="459"/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</row>
    <row r="61" ht="24.0" customHeight="1">
      <c r="A61" s="459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</row>
    <row r="62" ht="24.0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</row>
    <row r="63" ht="24.0" customHeight="1">
      <c r="A63" s="459"/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</row>
    <row r="64" ht="24.0" customHeight="1">
      <c r="A64" s="45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</row>
    <row r="65" ht="24.0" customHeight="1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</row>
    <row r="66" ht="24.0" customHeight="1">
      <c r="A66" s="459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</row>
    <row r="67" ht="24.0" customHeight="1">
      <c r="A67" s="459"/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</row>
    <row r="68" ht="24.0" customHeight="1">
      <c r="A68" s="459"/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</row>
    <row r="69" ht="24.0" customHeight="1">
      <c r="A69" s="459"/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</row>
    <row r="70" ht="24.0" customHeight="1">
      <c r="A70" s="459"/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</row>
    <row r="71" ht="24.0" customHeight="1">
      <c r="A71" s="459"/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</row>
    <row r="72" ht="24.0" customHeight="1">
      <c r="A72" s="459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</row>
    <row r="73" ht="24.0" customHeight="1">
      <c r="A73" s="459"/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</row>
    <row r="74" ht="24.0" customHeight="1">
      <c r="A74" s="459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</row>
    <row r="75" ht="24.0" customHeight="1">
      <c r="A75" s="459"/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</row>
    <row r="76" ht="24.0" customHeight="1">
      <c r="A76" s="459"/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</row>
    <row r="77" ht="24.0" customHeight="1">
      <c r="A77" s="459"/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</row>
    <row r="78" ht="24.0" customHeight="1">
      <c r="A78" s="459"/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</row>
    <row r="79" ht="24.0" customHeight="1">
      <c r="A79" s="459"/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</row>
    <row r="80" ht="24.0" customHeight="1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</row>
    <row r="81" ht="24.0" customHeight="1">
      <c r="A81" s="459"/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</row>
    <row r="82" ht="24.0" customHeight="1">
      <c r="A82" s="459"/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</row>
    <row r="83" ht="24.0" customHeight="1">
      <c r="A83" s="459"/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</row>
    <row r="84" ht="24.0" customHeight="1">
      <c r="A84" s="459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</row>
    <row r="85" ht="24.0" customHeight="1">
      <c r="A85" s="459"/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</row>
    <row r="86" ht="24.0" customHeight="1">
      <c r="A86" s="459"/>
      <c r="B86" s="459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</row>
    <row r="87" ht="24.0" customHeight="1">
      <c r="A87" s="459"/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</row>
    <row r="88" ht="24.0" customHeight="1">
      <c r="A88" s="459"/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</row>
    <row r="89" ht="24.0" customHeight="1">
      <c r="A89" s="459"/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</row>
    <row r="90" ht="24.0" customHeight="1">
      <c r="A90" s="459"/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</row>
    <row r="91" ht="24.0" customHeight="1">
      <c r="A91" s="459"/>
      <c r="B91" s="459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</row>
    <row r="92" ht="24.0" customHeight="1">
      <c r="A92" s="459"/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</row>
    <row r="93" ht="24.0" customHeight="1">
      <c r="A93" s="459"/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</row>
    <row r="94" ht="24.0" customHeight="1">
      <c r="A94" s="459"/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</row>
    <row r="95" ht="24.0" customHeight="1">
      <c r="A95" s="459"/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</row>
    <row r="96" ht="24.0" customHeight="1">
      <c r="A96" s="459"/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</row>
    <row r="97" ht="24.0" customHeight="1">
      <c r="A97" s="459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</row>
    <row r="98" ht="24.0" customHeight="1">
      <c r="A98" s="459"/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</row>
    <row r="99" ht="24.0" customHeight="1">
      <c r="A99" s="459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</row>
    <row r="100" ht="24.0" customHeight="1">
      <c r="A100" s="459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</row>
    <row r="101" ht="24.0" customHeight="1">
      <c r="A101" s="459"/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</row>
    <row r="102" ht="24.0" customHeight="1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</row>
    <row r="103" ht="24.0" customHeight="1">
      <c r="A103" s="459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</row>
    <row r="104" ht="24.0" customHeight="1">
      <c r="A104" s="459"/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</row>
    <row r="105" ht="24.0" customHeight="1">
      <c r="A105" s="459"/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</row>
    <row r="106" ht="24.0" customHeight="1">
      <c r="A106" s="459"/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</row>
    <row r="107" ht="24.0" customHeight="1">
      <c r="A107" s="459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</row>
    <row r="108" ht="24.0" customHeight="1">
      <c r="A108" s="459"/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</row>
    <row r="109" ht="24.0" customHeight="1">
      <c r="A109" s="459"/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</row>
    <row r="110" ht="24.0" customHeight="1">
      <c r="A110" s="459"/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</row>
    <row r="111" ht="24.0" customHeight="1">
      <c r="A111" s="459"/>
      <c r="B111" s="459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</row>
    <row r="112" ht="24.0" customHeight="1">
      <c r="A112" s="459"/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</row>
    <row r="113" ht="24.0" customHeight="1">
      <c r="A113" s="459"/>
      <c r="B113" s="459"/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</row>
    <row r="114" ht="24.0" customHeight="1">
      <c r="A114" s="459"/>
      <c r="B114" s="459"/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</row>
    <row r="115" ht="24.0" customHeight="1">
      <c r="A115" s="459"/>
      <c r="B115" s="459"/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</row>
    <row r="116" ht="24.0" customHeight="1">
      <c r="A116" s="459"/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</row>
    <row r="117" ht="24.0" customHeight="1">
      <c r="A117" s="459"/>
      <c r="B117" s="459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</row>
    <row r="118" ht="24.0" customHeight="1">
      <c r="A118" s="459"/>
      <c r="B118" s="459"/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</row>
    <row r="119" ht="24.0" customHeight="1">
      <c r="A119" s="459"/>
      <c r="B119" s="459"/>
      <c r="C119" s="459"/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</row>
    <row r="120" ht="24.0" customHeight="1">
      <c r="A120" s="459"/>
      <c r="B120" s="459"/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</row>
    <row r="121" ht="24.0" customHeight="1">
      <c r="A121" s="459"/>
      <c r="B121" s="459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</row>
    <row r="122" ht="24.0" customHeight="1">
      <c r="A122" s="459"/>
      <c r="B122" s="459"/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</row>
    <row r="123" ht="24.0" customHeight="1">
      <c r="A123" s="459"/>
      <c r="B123" s="459"/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</row>
    <row r="124" ht="24.0" customHeight="1">
      <c r="A124" s="459"/>
      <c r="B124" s="459"/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</row>
    <row r="125" ht="24.0" customHeight="1">
      <c r="A125" s="459"/>
      <c r="B125" s="459"/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</row>
    <row r="126" ht="24.0" customHeight="1">
      <c r="A126" s="459"/>
      <c r="B126" s="459"/>
      <c r="C126" s="459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</row>
    <row r="127" ht="24.0" customHeight="1">
      <c r="A127" s="459"/>
      <c r="B127" s="459"/>
      <c r="C127" s="459"/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</row>
    <row r="128" ht="24.0" customHeight="1">
      <c r="A128" s="459"/>
      <c r="B128" s="459"/>
      <c r="C128" s="459"/>
      <c r="D128" s="459"/>
      <c r="E128" s="459"/>
      <c r="F128" s="459"/>
      <c r="G128" s="459"/>
      <c r="H128" s="459"/>
      <c r="I128" s="459"/>
      <c r="J128" s="459"/>
      <c r="K128" s="459"/>
      <c r="L128" s="459"/>
      <c r="M128" s="459"/>
      <c r="N128" s="459"/>
      <c r="O128" s="459"/>
      <c r="P128" s="459"/>
      <c r="Q128" s="459"/>
      <c r="R128" s="459"/>
      <c r="S128" s="459"/>
      <c r="T128" s="459"/>
      <c r="U128" s="459"/>
      <c r="V128" s="459"/>
      <c r="W128" s="459"/>
      <c r="X128" s="459"/>
      <c r="Y128" s="459"/>
      <c r="Z128" s="459"/>
    </row>
    <row r="129" ht="24.0" customHeight="1">
      <c r="A129" s="459"/>
      <c r="B129" s="459"/>
      <c r="C129" s="459"/>
      <c r="D129" s="459"/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</row>
    <row r="130" ht="24.0" customHeight="1">
      <c r="A130" s="459"/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</row>
    <row r="131" ht="24.0" customHeight="1">
      <c r="A131" s="459"/>
      <c r="B131" s="459"/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</row>
    <row r="132" ht="24.0" customHeight="1">
      <c r="A132" s="459"/>
      <c r="B132" s="459"/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</row>
    <row r="133" ht="24.0" customHeight="1">
      <c r="A133" s="459"/>
      <c r="B133" s="459"/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</row>
    <row r="134" ht="24.0" customHeight="1">
      <c r="A134" s="459"/>
      <c r="B134" s="459"/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</row>
    <row r="135" ht="24.0" customHeight="1">
      <c r="A135" s="459"/>
      <c r="B135" s="459"/>
      <c r="C135" s="459"/>
      <c r="D135" s="459"/>
      <c r="E135" s="459"/>
      <c r="F135" s="459"/>
      <c r="G135" s="459"/>
      <c r="H135" s="459"/>
      <c r="I135" s="459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</row>
    <row r="136" ht="24.0" customHeight="1">
      <c r="A136" s="459"/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</row>
    <row r="137" ht="24.0" customHeight="1">
      <c r="A137" s="459"/>
      <c r="B137" s="459"/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</row>
    <row r="138" ht="24.0" customHeight="1">
      <c r="A138" s="459"/>
      <c r="B138" s="459"/>
      <c r="C138" s="459"/>
      <c r="D138" s="459"/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</row>
    <row r="139" ht="24.0" customHeight="1">
      <c r="A139" s="459"/>
      <c r="B139" s="459"/>
      <c r="C139" s="459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</row>
    <row r="140" ht="24.0" customHeight="1">
      <c r="A140" s="459"/>
      <c r="B140" s="459"/>
      <c r="C140" s="459"/>
      <c r="D140" s="459"/>
      <c r="E140" s="459"/>
      <c r="F140" s="459"/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</row>
    <row r="141" ht="24.0" customHeight="1">
      <c r="A141" s="459"/>
      <c r="B141" s="459"/>
      <c r="C141" s="459"/>
      <c r="D141" s="459"/>
      <c r="E141" s="459"/>
      <c r="F141" s="459"/>
      <c r="G141" s="459"/>
      <c r="H141" s="459"/>
      <c r="I141" s="459"/>
      <c r="J141" s="459"/>
      <c r="K141" s="459"/>
      <c r="L141" s="459"/>
      <c r="M141" s="459"/>
      <c r="N141" s="459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</row>
    <row r="142" ht="24.0" customHeight="1">
      <c r="A142" s="459"/>
      <c r="B142" s="459"/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</row>
    <row r="143" ht="24.0" customHeight="1">
      <c r="A143" s="459"/>
      <c r="B143" s="459"/>
      <c r="C143" s="459"/>
      <c r="D143" s="459"/>
      <c r="E143" s="459"/>
      <c r="F143" s="459"/>
      <c r="G143" s="459"/>
      <c r="H143" s="459"/>
      <c r="I143" s="459"/>
      <c r="J143" s="459"/>
      <c r="K143" s="459"/>
      <c r="L143" s="459"/>
      <c r="M143" s="459"/>
      <c r="N143" s="459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</row>
    <row r="144" ht="24.0" customHeight="1">
      <c r="A144" s="459"/>
      <c r="B144" s="459"/>
      <c r="C144" s="459"/>
      <c r="D144" s="459"/>
      <c r="E144" s="459"/>
      <c r="F144" s="459"/>
      <c r="G144" s="459"/>
      <c r="H144" s="459"/>
      <c r="I144" s="459"/>
      <c r="J144" s="459"/>
      <c r="K144" s="459"/>
      <c r="L144" s="459"/>
      <c r="M144" s="459"/>
      <c r="N144" s="459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</row>
    <row r="145" ht="24.0" customHeight="1">
      <c r="A145" s="459"/>
      <c r="B145" s="459"/>
      <c r="C145" s="459"/>
      <c r="D145" s="459"/>
      <c r="E145" s="459"/>
      <c r="F145" s="459"/>
      <c r="G145" s="459"/>
      <c r="H145" s="459"/>
      <c r="I145" s="459"/>
      <c r="J145" s="459"/>
      <c r="K145" s="459"/>
      <c r="L145" s="459"/>
      <c r="M145" s="459"/>
      <c r="N145" s="459"/>
      <c r="O145" s="459"/>
      <c r="P145" s="459"/>
      <c r="Q145" s="459"/>
      <c r="R145" s="459"/>
      <c r="S145" s="459"/>
      <c r="T145" s="459"/>
      <c r="U145" s="459"/>
      <c r="V145" s="459"/>
      <c r="W145" s="459"/>
      <c r="X145" s="459"/>
      <c r="Y145" s="459"/>
      <c r="Z145" s="459"/>
    </row>
    <row r="146" ht="24.0" customHeight="1">
      <c r="A146" s="459"/>
      <c r="B146" s="459"/>
      <c r="C146" s="459"/>
      <c r="D146" s="459"/>
      <c r="E146" s="459"/>
      <c r="F146" s="459"/>
      <c r="G146" s="459"/>
      <c r="H146" s="459"/>
      <c r="I146" s="459"/>
      <c r="J146" s="459"/>
      <c r="K146" s="459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</row>
    <row r="147" ht="24.0" customHeight="1">
      <c r="A147" s="459"/>
      <c r="B147" s="459"/>
      <c r="C147" s="459"/>
      <c r="D147" s="459"/>
      <c r="E147" s="459"/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</row>
    <row r="148" ht="24.0" customHeight="1">
      <c r="A148" s="459"/>
      <c r="B148" s="459"/>
      <c r="C148" s="459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</row>
    <row r="149" ht="24.0" customHeight="1">
      <c r="A149" s="459"/>
      <c r="B149" s="459"/>
      <c r="C149" s="459"/>
      <c r="D149" s="459"/>
      <c r="E149" s="459"/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</row>
    <row r="150" ht="24.0" customHeight="1">
      <c r="A150" s="459"/>
      <c r="B150" s="459"/>
      <c r="C150" s="459"/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</row>
    <row r="151" ht="24.0" customHeight="1">
      <c r="A151" s="459"/>
      <c r="B151" s="459"/>
      <c r="C151" s="45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</row>
    <row r="152" ht="24.0" customHeight="1">
      <c r="A152" s="459"/>
      <c r="B152" s="459"/>
      <c r="C152" s="459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</row>
    <row r="153" ht="24.0" customHeight="1">
      <c r="A153" s="459"/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</row>
    <row r="154" ht="24.0" customHeight="1">
      <c r="A154" s="459"/>
      <c r="B154" s="459"/>
      <c r="C154" s="459"/>
      <c r="D154" s="459"/>
      <c r="E154" s="459"/>
      <c r="F154" s="459"/>
      <c r="G154" s="459"/>
      <c r="H154" s="459"/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59"/>
      <c r="Z154" s="459"/>
    </row>
    <row r="155" ht="24.0" customHeight="1">
      <c r="A155" s="459"/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</row>
    <row r="156" ht="24.0" customHeight="1">
      <c r="A156" s="459"/>
      <c r="B156" s="459"/>
      <c r="C156" s="459"/>
      <c r="D156" s="459"/>
      <c r="E156" s="459"/>
      <c r="F156" s="459"/>
      <c r="G156" s="459"/>
      <c r="H156" s="459"/>
      <c r="I156" s="459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</row>
    <row r="157" ht="24.0" customHeight="1">
      <c r="A157" s="459"/>
      <c r="B157" s="459"/>
      <c r="C157" s="459"/>
      <c r="D157" s="459"/>
      <c r="E157" s="459"/>
      <c r="F157" s="459"/>
      <c r="G157" s="459"/>
      <c r="H157" s="459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</row>
    <row r="158" ht="24.0" customHeight="1">
      <c r="A158" s="459"/>
      <c r="B158" s="459"/>
      <c r="C158" s="459"/>
      <c r="D158" s="459"/>
      <c r="E158" s="459"/>
      <c r="F158" s="459"/>
      <c r="G158" s="459"/>
      <c r="H158" s="459"/>
      <c r="I158" s="459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</row>
    <row r="159" ht="24.0" customHeight="1">
      <c r="A159" s="459"/>
      <c r="B159" s="459"/>
      <c r="C159" s="459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</row>
    <row r="160" ht="24.0" customHeight="1">
      <c r="A160" s="459"/>
      <c r="B160" s="459"/>
      <c r="C160" s="459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</row>
    <row r="161" ht="24.0" customHeight="1">
      <c r="A161" s="459"/>
      <c r="B161" s="459"/>
      <c r="C161" s="459"/>
      <c r="D161" s="459"/>
      <c r="E161" s="459"/>
      <c r="F161" s="459"/>
      <c r="G161" s="459"/>
      <c r="H161" s="459"/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</row>
    <row r="162" ht="24.0" customHeight="1">
      <c r="A162" s="459"/>
      <c r="B162" s="459"/>
      <c r="C162" s="459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</row>
    <row r="163" ht="24.0" customHeight="1">
      <c r="A163" s="459"/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</row>
    <row r="164" ht="24.0" customHeight="1">
      <c r="A164" s="459"/>
      <c r="B164" s="459"/>
      <c r="C164" s="459"/>
      <c r="D164" s="459"/>
      <c r="E164" s="459"/>
      <c r="F164" s="459"/>
      <c r="G164" s="459"/>
      <c r="H164" s="459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</row>
    <row r="165" ht="24.0" customHeight="1">
      <c r="A165" s="459"/>
      <c r="B165" s="459"/>
      <c r="C165" s="459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</row>
    <row r="166" ht="24.0" customHeight="1">
      <c r="A166" s="459"/>
      <c r="B166" s="459"/>
      <c r="C166" s="459"/>
      <c r="D166" s="459"/>
      <c r="E166" s="459"/>
      <c r="F166" s="459"/>
      <c r="G166" s="459"/>
      <c r="H166" s="459"/>
      <c r="I166" s="459"/>
      <c r="J166" s="459"/>
      <c r="K166" s="459"/>
      <c r="L166" s="459"/>
      <c r="M166" s="459"/>
      <c r="N166" s="459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</row>
    <row r="167" ht="24.0" customHeight="1">
      <c r="A167" s="459"/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  <c r="M167" s="459"/>
      <c r="N167" s="459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</row>
    <row r="168" ht="24.0" customHeight="1">
      <c r="A168" s="459"/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</row>
    <row r="169" ht="24.0" customHeight="1">
      <c r="A169" s="459"/>
      <c r="B169" s="459"/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</row>
    <row r="170" ht="24.0" customHeight="1">
      <c r="A170" s="459"/>
      <c r="B170" s="459"/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</row>
    <row r="171" ht="24.0" customHeight="1">
      <c r="A171" s="459"/>
      <c r="B171" s="459"/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</row>
    <row r="172" ht="24.0" customHeight="1">
      <c r="A172" s="459"/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</row>
    <row r="173" ht="24.0" customHeight="1">
      <c r="A173" s="459"/>
      <c r="B173" s="459"/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</row>
    <row r="174" ht="24.0" customHeight="1">
      <c r="A174" s="459"/>
      <c r="B174" s="459"/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</row>
    <row r="175" ht="24.0" customHeight="1">
      <c r="A175" s="459"/>
      <c r="B175" s="459"/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</row>
    <row r="176" ht="24.0" customHeight="1">
      <c r="A176" s="459"/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</row>
    <row r="177" ht="24.0" customHeight="1">
      <c r="A177" s="459"/>
      <c r="B177" s="459"/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</row>
    <row r="178" ht="24.0" customHeight="1">
      <c r="A178" s="459"/>
      <c r="B178" s="459"/>
      <c r="C178" s="459"/>
      <c r="D178" s="459"/>
      <c r="E178" s="459"/>
      <c r="F178" s="459"/>
      <c r="G178" s="459"/>
      <c r="H178" s="459"/>
      <c r="I178" s="459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</row>
    <row r="179" ht="24.0" customHeight="1">
      <c r="A179" s="459"/>
      <c r="B179" s="459"/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</row>
    <row r="180" ht="24.0" customHeight="1">
      <c r="A180" s="459"/>
      <c r="B180" s="459"/>
      <c r="C180" s="459"/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</row>
    <row r="181" ht="24.0" customHeight="1">
      <c r="A181" s="459"/>
      <c r="B181" s="459"/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</row>
    <row r="182" ht="24.0" customHeight="1">
      <c r="A182" s="459"/>
      <c r="B182" s="459"/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</row>
    <row r="183" ht="24.0" customHeight="1">
      <c r="A183" s="459"/>
      <c r="B183" s="459"/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</row>
    <row r="184" ht="24.0" customHeight="1">
      <c r="A184" s="459"/>
      <c r="B184" s="459"/>
      <c r="C184" s="459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</row>
    <row r="185" ht="24.0" customHeight="1">
      <c r="A185" s="459"/>
      <c r="B185" s="459"/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</row>
    <row r="186" ht="24.0" customHeight="1">
      <c r="A186" s="459"/>
      <c r="B186" s="459"/>
      <c r="C186" s="459"/>
      <c r="D186" s="459"/>
      <c r="E186" s="459"/>
      <c r="F186" s="459"/>
      <c r="G186" s="459"/>
      <c r="H186" s="459"/>
      <c r="I186" s="459"/>
      <c r="J186" s="459"/>
      <c r="K186" s="459"/>
      <c r="L186" s="459"/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</row>
    <row r="187" ht="24.0" customHeight="1">
      <c r="A187" s="459"/>
      <c r="B187" s="459"/>
      <c r="C187" s="459"/>
      <c r="D187" s="459"/>
      <c r="E187" s="459"/>
      <c r="F187" s="459"/>
      <c r="G187" s="459"/>
      <c r="H187" s="459"/>
      <c r="I187" s="459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459"/>
      <c r="U187" s="459"/>
      <c r="V187" s="459"/>
      <c r="W187" s="459"/>
      <c r="X187" s="459"/>
      <c r="Y187" s="459"/>
      <c r="Z187" s="459"/>
    </row>
    <row r="188" ht="24.0" customHeight="1">
      <c r="A188" s="459"/>
      <c r="B188" s="459"/>
      <c r="C188" s="459"/>
      <c r="D188" s="459"/>
      <c r="E188" s="459"/>
      <c r="F188" s="459"/>
      <c r="G188" s="459"/>
      <c r="H188" s="459"/>
      <c r="I188" s="459"/>
      <c r="J188" s="459"/>
      <c r="K188" s="459"/>
      <c r="L188" s="459"/>
      <c r="M188" s="459"/>
      <c r="N188" s="459"/>
      <c r="O188" s="459"/>
      <c r="P188" s="459"/>
      <c r="Q188" s="459"/>
      <c r="R188" s="459"/>
      <c r="S188" s="459"/>
      <c r="T188" s="459"/>
      <c r="U188" s="459"/>
      <c r="V188" s="459"/>
      <c r="W188" s="459"/>
      <c r="X188" s="459"/>
      <c r="Y188" s="459"/>
      <c r="Z188" s="459"/>
    </row>
    <row r="189" ht="24.0" customHeight="1">
      <c r="A189" s="459"/>
      <c r="B189" s="459"/>
      <c r="C189" s="459"/>
      <c r="D189" s="459"/>
      <c r="E189" s="459"/>
      <c r="F189" s="459"/>
      <c r="G189" s="459"/>
      <c r="H189" s="459"/>
      <c r="I189" s="459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59"/>
      <c r="U189" s="459"/>
      <c r="V189" s="459"/>
      <c r="W189" s="459"/>
      <c r="X189" s="459"/>
      <c r="Y189" s="459"/>
      <c r="Z189" s="459"/>
    </row>
    <row r="190" ht="24.0" customHeight="1">
      <c r="A190" s="459"/>
      <c r="B190" s="459"/>
      <c r="C190" s="459"/>
      <c r="D190" s="459"/>
      <c r="E190" s="459"/>
      <c r="F190" s="459"/>
      <c r="G190" s="459"/>
      <c r="H190" s="459"/>
      <c r="I190" s="459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459"/>
      <c r="U190" s="459"/>
      <c r="V190" s="459"/>
      <c r="W190" s="459"/>
      <c r="X190" s="459"/>
      <c r="Y190" s="459"/>
      <c r="Z190" s="459"/>
    </row>
    <row r="191" ht="24.0" customHeight="1">
      <c r="A191" s="459"/>
      <c r="B191" s="459"/>
      <c r="C191" s="459"/>
      <c r="D191" s="459"/>
      <c r="E191" s="459"/>
      <c r="F191" s="459"/>
      <c r="G191" s="459"/>
      <c r="H191" s="459"/>
      <c r="I191" s="459"/>
      <c r="J191" s="459"/>
      <c r="K191" s="459"/>
      <c r="L191" s="459"/>
      <c r="M191" s="459"/>
      <c r="N191" s="459"/>
      <c r="O191" s="459"/>
      <c r="P191" s="459"/>
      <c r="Q191" s="459"/>
      <c r="R191" s="459"/>
      <c r="S191" s="459"/>
      <c r="T191" s="459"/>
      <c r="U191" s="459"/>
      <c r="V191" s="459"/>
      <c r="W191" s="459"/>
      <c r="X191" s="459"/>
      <c r="Y191" s="459"/>
      <c r="Z191" s="459"/>
    </row>
    <row r="192" ht="24.0" customHeight="1">
      <c r="A192" s="459"/>
      <c r="B192" s="459"/>
      <c r="C192" s="459"/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</row>
    <row r="193" ht="24.0" customHeight="1">
      <c r="A193" s="459"/>
      <c r="B193" s="459"/>
      <c r="C193" s="459"/>
      <c r="D193" s="459"/>
      <c r="E193" s="459"/>
      <c r="F193" s="459"/>
      <c r="G193" s="459"/>
      <c r="H193" s="459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</row>
    <row r="194" ht="24.0" customHeight="1">
      <c r="A194" s="459"/>
      <c r="B194" s="459"/>
      <c r="C194" s="459"/>
      <c r="D194" s="459"/>
      <c r="E194" s="459"/>
      <c r="F194" s="459"/>
      <c r="G194" s="459"/>
      <c r="H194" s="459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</row>
    <row r="195" ht="24.0" customHeight="1">
      <c r="A195" s="459"/>
      <c r="B195" s="459"/>
      <c r="C195" s="459"/>
      <c r="D195" s="459"/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</row>
    <row r="196" ht="24.0" customHeight="1">
      <c r="A196" s="459"/>
      <c r="B196" s="459"/>
      <c r="C196" s="459"/>
      <c r="D196" s="459"/>
      <c r="E196" s="459"/>
      <c r="F196" s="459"/>
      <c r="G196" s="459"/>
      <c r="H196" s="459"/>
      <c r="I196" s="459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</row>
    <row r="197" ht="24.0" customHeight="1">
      <c r="A197" s="459"/>
      <c r="B197" s="459"/>
      <c r="C197" s="459"/>
      <c r="D197" s="459"/>
      <c r="E197" s="459"/>
      <c r="F197" s="459"/>
      <c r="G197" s="459"/>
      <c r="H197" s="459"/>
      <c r="I197" s="459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459"/>
      <c r="U197" s="459"/>
      <c r="V197" s="459"/>
      <c r="W197" s="459"/>
      <c r="X197" s="459"/>
      <c r="Y197" s="459"/>
      <c r="Z197" s="459"/>
    </row>
    <row r="198" ht="24.0" customHeight="1">
      <c r="A198" s="459"/>
      <c r="B198" s="459"/>
      <c r="C198" s="459"/>
      <c r="D198" s="459"/>
      <c r="E198" s="459"/>
      <c r="F198" s="459"/>
      <c r="G198" s="459"/>
      <c r="H198" s="459"/>
      <c r="I198" s="459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59"/>
      <c r="V198" s="459"/>
      <c r="W198" s="459"/>
      <c r="X198" s="459"/>
      <c r="Y198" s="459"/>
      <c r="Z198" s="459"/>
    </row>
    <row r="199" ht="24.0" customHeight="1">
      <c r="A199" s="459"/>
      <c r="B199" s="459"/>
      <c r="C199" s="459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59"/>
      <c r="V199" s="459"/>
      <c r="W199" s="459"/>
      <c r="X199" s="459"/>
      <c r="Y199" s="459"/>
      <c r="Z199" s="459"/>
    </row>
    <row r="200" ht="24.0" customHeight="1">
      <c r="A200" s="459"/>
      <c r="B200" s="459"/>
      <c r="C200" s="459"/>
      <c r="D200" s="459"/>
      <c r="E200" s="459"/>
      <c r="F200" s="459"/>
      <c r="G200" s="459"/>
      <c r="H200" s="459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59"/>
      <c r="W200" s="459"/>
      <c r="X200" s="459"/>
      <c r="Y200" s="459"/>
      <c r="Z200" s="459"/>
    </row>
    <row r="201" ht="24.0" customHeight="1">
      <c r="A201" s="459"/>
      <c r="B201" s="459"/>
      <c r="C201" s="459"/>
      <c r="D201" s="459"/>
      <c r="E201" s="459"/>
      <c r="F201" s="459"/>
      <c r="G201" s="459"/>
      <c r="H201" s="459"/>
      <c r="I201" s="459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459"/>
      <c r="U201" s="459"/>
      <c r="V201" s="459"/>
      <c r="W201" s="459"/>
      <c r="X201" s="459"/>
      <c r="Y201" s="459"/>
      <c r="Z201" s="459"/>
    </row>
    <row r="202" ht="24.0" customHeight="1">
      <c r="A202" s="459"/>
      <c r="B202" s="459"/>
      <c r="C202" s="459"/>
      <c r="D202" s="459"/>
      <c r="E202" s="459"/>
      <c r="F202" s="459"/>
      <c r="G202" s="459"/>
      <c r="H202" s="459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</row>
    <row r="203" ht="24.0" customHeight="1">
      <c r="A203" s="459"/>
      <c r="B203" s="459"/>
      <c r="C203" s="459"/>
      <c r="D203" s="459"/>
      <c r="E203" s="459"/>
      <c r="F203" s="459"/>
      <c r="G203" s="459"/>
      <c r="H203" s="459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</row>
    <row r="204" ht="24.0" customHeight="1">
      <c r="A204" s="459"/>
      <c r="B204" s="459"/>
      <c r="C204" s="459"/>
      <c r="D204" s="459"/>
      <c r="E204" s="459"/>
      <c r="F204" s="459"/>
      <c r="G204" s="459"/>
      <c r="H204" s="459"/>
      <c r="I204" s="459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459"/>
      <c r="U204" s="459"/>
      <c r="V204" s="459"/>
      <c r="W204" s="459"/>
      <c r="X204" s="459"/>
      <c r="Y204" s="459"/>
      <c r="Z204" s="459"/>
    </row>
    <row r="205" ht="24.0" customHeight="1">
      <c r="A205" s="459"/>
      <c r="B205" s="459"/>
      <c r="C205" s="459"/>
      <c r="D205" s="459"/>
      <c r="E205" s="459"/>
      <c r="F205" s="459"/>
      <c r="G205" s="459"/>
      <c r="H205" s="459"/>
      <c r="I205" s="459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59"/>
      <c r="V205" s="459"/>
      <c r="W205" s="459"/>
      <c r="X205" s="459"/>
      <c r="Y205" s="459"/>
      <c r="Z205" s="459"/>
    </row>
    <row r="206" ht="24.0" customHeight="1">
      <c r="A206" s="459"/>
      <c r="B206" s="459"/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</row>
    <row r="207" ht="24.0" customHeight="1">
      <c r="A207" s="459"/>
      <c r="B207" s="459"/>
      <c r="C207" s="459"/>
      <c r="D207" s="459"/>
      <c r="E207" s="459"/>
      <c r="F207" s="459"/>
      <c r="G207" s="459"/>
      <c r="H207" s="459"/>
      <c r="I207" s="459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59"/>
      <c r="U207" s="459"/>
      <c r="V207" s="459"/>
      <c r="W207" s="459"/>
      <c r="X207" s="459"/>
      <c r="Y207" s="459"/>
      <c r="Z207" s="459"/>
    </row>
    <row r="208" ht="24.0" customHeight="1">
      <c r="A208" s="459"/>
      <c r="B208" s="459"/>
      <c r="C208" s="459"/>
      <c r="D208" s="459"/>
      <c r="E208" s="459"/>
      <c r="F208" s="459"/>
      <c r="G208" s="459"/>
      <c r="H208" s="459"/>
      <c r="I208" s="459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59"/>
      <c r="V208" s="459"/>
      <c r="W208" s="459"/>
      <c r="X208" s="459"/>
      <c r="Y208" s="459"/>
      <c r="Z208" s="459"/>
    </row>
    <row r="209" ht="24.0" customHeight="1">
      <c r="A209" s="459"/>
      <c r="B209" s="459"/>
      <c r="C209" s="459"/>
      <c r="D209" s="459"/>
      <c r="E209" s="459"/>
      <c r="F209" s="459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</row>
    <row r="210" ht="24.0" customHeight="1">
      <c r="A210" s="459"/>
      <c r="B210" s="459"/>
      <c r="C210" s="459"/>
      <c r="D210" s="459"/>
      <c r="E210" s="459"/>
      <c r="F210" s="459"/>
      <c r="G210" s="459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</row>
    <row r="211" ht="24.0" customHeight="1">
      <c r="A211" s="459"/>
      <c r="B211" s="459"/>
      <c r="C211" s="459"/>
      <c r="D211" s="459"/>
      <c r="E211" s="459"/>
      <c r="F211" s="459"/>
      <c r="G211" s="459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59"/>
      <c r="U211" s="459"/>
      <c r="V211" s="459"/>
      <c r="W211" s="459"/>
      <c r="X211" s="459"/>
      <c r="Y211" s="459"/>
      <c r="Z211" s="459"/>
    </row>
    <row r="212" ht="24.0" customHeight="1">
      <c r="A212" s="459"/>
      <c r="B212" s="459"/>
      <c r="C212" s="459"/>
      <c r="D212" s="459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</row>
    <row r="213" ht="24.0" customHeight="1">
      <c r="A213" s="459"/>
      <c r="B213" s="459"/>
      <c r="C213" s="459"/>
      <c r="D213" s="459"/>
      <c r="E213" s="459"/>
      <c r="F213" s="459"/>
      <c r="G213" s="459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59"/>
      <c r="U213" s="459"/>
      <c r="V213" s="459"/>
      <c r="W213" s="459"/>
      <c r="X213" s="459"/>
      <c r="Y213" s="459"/>
      <c r="Z213" s="459"/>
    </row>
    <row r="214" ht="24.0" customHeight="1">
      <c r="A214" s="459"/>
      <c r="B214" s="459"/>
      <c r="C214" s="459"/>
      <c r="D214" s="459"/>
      <c r="E214" s="459"/>
      <c r="F214" s="459"/>
      <c r="G214" s="459"/>
      <c r="H214" s="459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59"/>
      <c r="U214" s="459"/>
      <c r="V214" s="459"/>
      <c r="W214" s="459"/>
      <c r="X214" s="459"/>
      <c r="Y214" s="459"/>
      <c r="Z214" s="459"/>
    </row>
    <row r="215" ht="24.0" customHeight="1">
      <c r="A215" s="459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9"/>
      <c r="X215" s="459"/>
      <c r="Y215" s="459"/>
      <c r="Z215" s="459"/>
    </row>
    <row r="216" ht="24.0" customHeight="1">
      <c r="A216" s="459"/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</row>
    <row r="217" ht="24.0" customHeight="1">
      <c r="A217" s="459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</row>
    <row r="218" ht="24.0" customHeight="1">
      <c r="A218" s="459"/>
      <c r="B218" s="459"/>
      <c r="C218" s="459"/>
      <c r="D218" s="459"/>
      <c r="E218" s="459"/>
      <c r="F218" s="459"/>
      <c r="G218" s="459"/>
      <c r="H218" s="459"/>
      <c r="I218" s="459"/>
      <c r="J218" s="459"/>
      <c r="K218" s="459"/>
      <c r="L218" s="459"/>
      <c r="M218" s="459"/>
      <c r="N218" s="459"/>
      <c r="O218" s="459"/>
      <c r="P218" s="459"/>
      <c r="Q218" s="459"/>
      <c r="R218" s="459"/>
      <c r="S218" s="459"/>
      <c r="T218" s="459"/>
      <c r="U218" s="459"/>
      <c r="V218" s="459"/>
      <c r="W218" s="459"/>
      <c r="X218" s="459"/>
      <c r="Y218" s="459"/>
      <c r="Z218" s="459"/>
    </row>
    <row r="219" ht="24.0" customHeight="1">
      <c r="A219" s="459"/>
      <c r="B219" s="459"/>
      <c r="C219" s="459"/>
      <c r="D219" s="459"/>
      <c r="E219" s="459"/>
      <c r="F219" s="459"/>
      <c r="G219" s="459"/>
      <c r="H219" s="459"/>
      <c r="I219" s="459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459"/>
      <c r="U219" s="459"/>
      <c r="V219" s="459"/>
      <c r="W219" s="459"/>
      <c r="X219" s="459"/>
      <c r="Y219" s="459"/>
      <c r="Z219" s="459"/>
    </row>
    <row r="220" ht="24.0" customHeight="1">
      <c r="A220" s="459"/>
      <c r="B220" s="459"/>
      <c r="C220" s="459"/>
      <c r="D220" s="459"/>
      <c r="E220" s="459"/>
      <c r="F220" s="459"/>
      <c r="G220" s="459"/>
      <c r="H220" s="459"/>
      <c r="I220" s="459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459"/>
      <c r="U220" s="459"/>
      <c r="V220" s="459"/>
      <c r="W220" s="459"/>
      <c r="X220" s="459"/>
      <c r="Y220" s="459"/>
      <c r="Z220" s="45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4.38"/>
    <col customWidth="1" min="3" max="5" width="2.38"/>
    <col customWidth="1" min="6" max="20" width="2.0"/>
    <col customWidth="1" min="21" max="21" width="2.63"/>
    <col customWidth="1" min="22" max="36" width="2.38"/>
    <col customWidth="1" min="37" max="37" width="7.25"/>
    <col customWidth="1" hidden="1" min="38" max="38" width="33.88"/>
    <col customWidth="1" hidden="1" min="39" max="53" width="7.0"/>
  </cols>
  <sheetData>
    <row r="1" ht="20.25" customHeight="1">
      <c r="A1" s="191"/>
      <c r="B1" s="189"/>
      <c r="C1" s="460" t="s">
        <v>283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ht="30.0" customHeight="1">
      <c r="A2" s="189"/>
      <c r="B2" s="191"/>
      <c r="C2" s="461" t="s">
        <v>283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</row>
    <row r="3" ht="3.0" customHeight="1">
      <c r="A3" s="189"/>
      <c r="B3" s="191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ht="19.5" customHeight="1">
      <c r="A4" s="189"/>
      <c r="B4" s="191"/>
      <c r="C4" s="288"/>
      <c r="D4" s="288"/>
      <c r="E4" s="288"/>
      <c r="F4" s="288"/>
      <c r="G4" s="288"/>
      <c r="H4" s="288"/>
      <c r="I4" s="288"/>
      <c r="J4" s="288" t="s">
        <v>284</v>
      </c>
      <c r="K4" s="288"/>
      <c r="L4" s="288"/>
      <c r="M4" s="288"/>
      <c r="N4" s="288"/>
      <c r="O4" s="288"/>
      <c r="P4" s="288"/>
      <c r="Q4" s="288" t="s">
        <v>285</v>
      </c>
      <c r="R4" s="288"/>
      <c r="S4" s="288"/>
      <c r="T4" s="288"/>
      <c r="U4" s="288"/>
      <c r="V4" s="288"/>
      <c r="W4" s="287" t="s">
        <v>286</v>
      </c>
      <c r="X4" s="288"/>
      <c r="Y4" s="288"/>
      <c r="Z4" s="288"/>
      <c r="AA4" s="288"/>
      <c r="AB4" s="288"/>
      <c r="AC4" s="462" t="s">
        <v>287</v>
      </c>
      <c r="AD4" s="16"/>
      <c r="AE4" s="16"/>
      <c r="AF4" s="16"/>
      <c r="AG4" s="16"/>
      <c r="AH4" s="16"/>
      <c r="AI4" s="16"/>
      <c r="AJ4" s="1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ht="6.0" customHeight="1">
      <c r="A5" s="189"/>
      <c r="B5" s="191"/>
      <c r="C5" s="288"/>
      <c r="D5" s="288"/>
      <c r="E5" s="288"/>
      <c r="F5" s="288"/>
      <c r="G5" s="288"/>
      <c r="H5" s="288"/>
      <c r="I5" s="288"/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ht="19.5" customHeight="1">
      <c r="A6" s="189"/>
      <c r="B6" s="191"/>
      <c r="C6" s="288"/>
      <c r="D6" s="288"/>
      <c r="E6" s="288"/>
      <c r="F6" s="288"/>
      <c r="G6" s="288"/>
      <c r="H6" s="288"/>
      <c r="I6" s="288"/>
      <c r="J6" s="287"/>
      <c r="K6" s="288"/>
      <c r="L6" s="288"/>
      <c r="M6" s="288"/>
      <c r="N6" s="288"/>
      <c r="O6" s="288"/>
      <c r="P6" s="288"/>
      <c r="Q6" s="288"/>
      <c r="R6" s="288"/>
      <c r="S6" s="462" t="str">
        <f>"โรงเรียน"&amp;'หน้าหลัก'!C4</f>
        <v>โรงเรียนวัดกาญจนาราม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</row>
    <row r="7" ht="2.25" customHeight="1">
      <c r="A7" s="189"/>
      <c r="B7" s="191"/>
      <c r="C7" s="288"/>
      <c r="D7" s="288"/>
      <c r="E7" s="288"/>
      <c r="F7" s="288"/>
      <c r="G7" s="288"/>
      <c r="H7" s="288"/>
      <c r="I7" s="288"/>
      <c r="J7" s="57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</row>
    <row r="8" ht="24.0" customHeight="1">
      <c r="A8" s="189"/>
      <c r="B8" s="191"/>
      <c r="C8" s="287"/>
      <c r="D8" s="287"/>
      <c r="E8" s="287"/>
      <c r="F8" s="287"/>
      <c r="G8" s="287"/>
      <c r="H8" s="287"/>
      <c r="I8" s="287"/>
      <c r="J8" s="287"/>
      <c r="K8" s="287"/>
      <c r="L8" s="288" t="s">
        <v>60</v>
      </c>
      <c r="M8" s="57"/>
      <c r="N8" s="463"/>
      <c r="O8" s="41"/>
      <c r="P8" s="287" t="s">
        <v>288</v>
      </c>
      <c r="Q8" s="57"/>
      <c r="R8" s="463"/>
      <c r="S8" s="40"/>
      <c r="T8" s="40"/>
      <c r="U8" s="40"/>
      <c r="V8" s="41"/>
      <c r="W8" s="287" t="s">
        <v>289</v>
      </c>
      <c r="X8" s="57"/>
      <c r="Y8" s="463"/>
      <c r="Z8" s="41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ht="9.0" customHeight="1">
      <c r="A9" s="189"/>
      <c r="B9" s="191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5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</row>
    <row r="10" ht="24.0" customHeight="1">
      <c r="A10" s="189"/>
      <c r="B10" s="191"/>
      <c r="C10" s="287"/>
      <c r="D10" s="287"/>
      <c r="E10" s="57" t="s">
        <v>290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 t="str">
        <f>'รายการจัดซื้อจัดจ้าง'!C6</f>
        <v>ซ่อมแซมห้องน้ำนักเรียน</v>
      </c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90"/>
      <c r="AL10" s="290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</row>
    <row r="11" ht="5.25" customHeight="1">
      <c r="A11" s="189"/>
      <c r="B11" s="191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91"/>
      <c r="AL11" s="290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</row>
    <row r="12" ht="24.0" customHeight="1">
      <c r="A12" s="189"/>
      <c r="B12" s="191"/>
      <c r="C12" s="464" t="s">
        <v>82</v>
      </c>
      <c r="D12" s="91"/>
      <c r="E12" s="92"/>
      <c r="F12" s="464" t="s">
        <v>291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464" t="s">
        <v>170</v>
      </c>
      <c r="V12" s="91"/>
      <c r="W12" s="91"/>
      <c r="X12" s="92"/>
      <c r="Y12" s="464" t="s">
        <v>85</v>
      </c>
      <c r="Z12" s="91"/>
      <c r="AA12" s="91"/>
      <c r="AB12" s="92"/>
      <c r="AC12" s="464" t="s">
        <v>86</v>
      </c>
      <c r="AD12" s="91"/>
      <c r="AE12" s="91"/>
      <c r="AF12" s="92"/>
      <c r="AG12" s="464" t="s">
        <v>87</v>
      </c>
      <c r="AH12" s="91"/>
      <c r="AI12" s="91"/>
      <c r="AJ12" s="92"/>
      <c r="AK12" s="191"/>
      <c r="AL12" s="449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</row>
    <row r="13" ht="18.0" customHeight="1">
      <c r="A13" s="189"/>
      <c r="B13" s="191"/>
      <c r="C13" s="465">
        <f>'รายการจัดซื้อจัดจ้าง'!B10</f>
        <v>1</v>
      </c>
      <c r="D13" s="176"/>
      <c r="E13" s="177"/>
      <c r="F13" s="466" t="str">
        <f>IF(C13="","",'รายการจัดซื้อจัดจ้าง'!C10)</f>
        <v>ทราย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7"/>
      <c r="U13" s="467">
        <f>IF(C13="","",'รายการจัดซื้อจัดจ้าง'!M10)</f>
        <v>3</v>
      </c>
      <c r="V13" s="121"/>
      <c r="W13" s="468" t="str">
        <f>IF(C13="","",'รายการจัดซื้อจัดจ้าง'!N10)</f>
        <v>คิว</v>
      </c>
      <c r="X13" s="122"/>
      <c r="Y13" s="469">
        <f>IF(C13="","",'รายการจัดซื้อจัดจ้าง'!O10)</f>
        <v>650</v>
      </c>
      <c r="Z13" s="176"/>
      <c r="AA13" s="176"/>
      <c r="AB13" s="176"/>
      <c r="AC13" s="469">
        <f>IF(C13="","",'รายการจัดซื้อจัดจ้าง'!Q10)</f>
        <v>1950</v>
      </c>
      <c r="AD13" s="176"/>
      <c r="AE13" s="176"/>
      <c r="AF13" s="177"/>
      <c r="AG13" s="465" t="str">
        <f>IF('รายการจัดซื้อจัดจ้าง'!S10="","",'รายการจัดซื้อจัดจ้าง'!S10)</f>
        <v/>
      </c>
      <c r="AH13" s="176"/>
      <c r="AI13" s="176"/>
      <c r="AJ13" s="177"/>
      <c r="AK13" s="191"/>
      <c r="AL13" s="449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</row>
    <row r="14" ht="18.0" customHeight="1">
      <c r="A14" s="189"/>
      <c r="B14" s="191"/>
      <c r="C14" s="470">
        <f>'รายการจัดซื้อจัดจ้าง'!B11</f>
        <v>2</v>
      </c>
      <c r="D14" s="95"/>
      <c r="E14" s="130"/>
      <c r="F14" s="471" t="str">
        <f>IF(C14="","",'รายการจัดซื้อจัดจ้าง'!C11)</f>
        <v>หิน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130"/>
      <c r="U14" s="472">
        <f>IF(C14="","",'รายการจัดซื้อจัดจ้าง'!M11)</f>
        <v>2</v>
      </c>
      <c r="V14" s="95"/>
      <c r="W14" s="473" t="str">
        <f>IF(C14="","",'รายการจัดซื้อจัดจ้าง'!N11)</f>
        <v>คิว</v>
      </c>
      <c r="X14" s="130"/>
      <c r="Y14" s="474">
        <f>IF(C14="","",'รายการจัดซื้อจัดจ้าง'!O11)</f>
        <v>750</v>
      </c>
      <c r="Z14" s="95"/>
      <c r="AA14" s="95"/>
      <c r="AB14" s="95"/>
      <c r="AC14" s="474">
        <f>IF(C14="","",'รายการจัดซื้อจัดจ้าง'!Q11)</f>
        <v>1500</v>
      </c>
      <c r="AD14" s="95"/>
      <c r="AE14" s="95"/>
      <c r="AF14" s="130"/>
      <c r="AG14" s="470" t="str">
        <f>IF('รายการจัดซื้อจัดจ้าง'!S11="","",'รายการจัดซื้อจัดจ้าง'!S11)</f>
        <v/>
      </c>
      <c r="AH14" s="95"/>
      <c r="AI14" s="95"/>
      <c r="AJ14" s="130"/>
      <c r="AK14" s="191"/>
      <c r="AL14" s="449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</row>
    <row r="15" ht="18.0" customHeight="1">
      <c r="A15" s="189"/>
      <c r="B15" s="191"/>
      <c r="C15" s="470">
        <f>'รายการจัดซื้อจัดจ้าง'!B12</f>
        <v>3</v>
      </c>
      <c r="D15" s="95"/>
      <c r="E15" s="130"/>
      <c r="F15" s="471" t="str">
        <f>IF(C15="","",'รายการจัดซื้อจัดจ้าง'!C12)</f>
        <v>ปูนเทพื้น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30"/>
      <c r="U15" s="472">
        <f>IF(C15="","",'รายการจัดซื้อจัดจ้าง'!M12)</f>
        <v>10</v>
      </c>
      <c r="V15" s="95"/>
      <c r="W15" s="473" t="str">
        <f>IF(C15="","",'รายการจัดซื้อจัดจ้าง'!N12)</f>
        <v>ถุง</v>
      </c>
      <c r="X15" s="130"/>
      <c r="Y15" s="474">
        <f>IF(C15="","",'รายการจัดซื้อจัดจ้าง'!O12)</f>
        <v>175</v>
      </c>
      <c r="Z15" s="95"/>
      <c r="AA15" s="95"/>
      <c r="AB15" s="95"/>
      <c r="AC15" s="474">
        <f>IF(C15="","",'รายการจัดซื้อจัดจ้าง'!Q12)</f>
        <v>1750</v>
      </c>
      <c r="AD15" s="95"/>
      <c r="AE15" s="95"/>
      <c r="AF15" s="130"/>
      <c r="AG15" s="470" t="str">
        <f>IF('รายการจัดซื้อจัดจ้าง'!S12="","",'รายการจัดซื้อจัดจ้าง'!S12)</f>
        <v/>
      </c>
      <c r="AH15" s="95"/>
      <c r="AI15" s="95"/>
      <c r="AJ15" s="130"/>
      <c r="AK15" s="191"/>
      <c r="AL15" s="449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</row>
    <row r="16" ht="18.0" customHeight="1">
      <c r="A16" s="189"/>
      <c r="B16" s="191"/>
      <c r="C16" s="470">
        <f>'รายการจัดซื้อจัดจ้าง'!B13</f>
        <v>4</v>
      </c>
      <c r="D16" s="95"/>
      <c r="E16" s="130"/>
      <c r="F16" s="471" t="str">
        <f>IF(C16="","",'รายการจัดซื้อจัดจ้าง'!C13)</f>
        <v>ปูนฉาบ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130"/>
      <c r="U16" s="472">
        <f>IF(C16="","",'รายการจัดซื้อจัดจ้าง'!M13)</f>
        <v>15</v>
      </c>
      <c r="V16" s="95"/>
      <c r="W16" s="473" t="str">
        <f>IF(C16="","",'รายการจัดซื้อจัดจ้าง'!N13)</f>
        <v>ถุง</v>
      </c>
      <c r="X16" s="130"/>
      <c r="Y16" s="474">
        <f>IF(C16="","",'รายการจัดซื้อจัดจ้าง'!O13)</f>
        <v>165</v>
      </c>
      <c r="Z16" s="95"/>
      <c r="AA16" s="95"/>
      <c r="AB16" s="95"/>
      <c r="AC16" s="474">
        <f>IF(C16="","",'รายการจัดซื้อจัดจ้าง'!Q13)</f>
        <v>2475</v>
      </c>
      <c r="AD16" s="95"/>
      <c r="AE16" s="95"/>
      <c r="AF16" s="130"/>
      <c r="AG16" s="470" t="str">
        <f>IF('รายการจัดซื้อจัดจ้าง'!S13="","",'รายการจัดซื้อจัดจ้าง'!S13)</f>
        <v/>
      </c>
      <c r="AH16" s="95"/>
      <c r="AI16" s="95"/>
      <c r="AJ16" s="130"/>
      <c r="AK16" s="191"/>
      <c r="AL16" s="449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</row>
    <row r="17" ht="18.0" customHeight="1">
      <c r="A17" s="189"/>
      <c r="B17" s="191"/>
      <c r="C17" s="470">
        <f>'รายการจัดซื้อจัดจ้าง'!B14</f>
        <v>5</v>
      </c>
      <c r="D17" s="95"/>
      <c r="E17" s="130"/>
      <c r="F17" s="471" t="str">
        <f>IF(C17="","",'รายการจัดซื้อจัดจ้าง'!C14)</f>
        <v>ท่อ PVC 4x8.5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130"/>
      <c r="U17" s="472">
        <f>IF(C17="","",'รายการจัดซื้อจัดจ้าง'!M14)</f>
        <v>1</v>
      </c>
      <c r="V17" s="95"/>
      <c r="W17" s="473" t="str">
        <f>IF(C17="","",'รายการจัดซื้อจัดจ้าง'!N14)</f>
        <v>ท่อน</v>
      </c>
      <c r="X17" s="130"/>
      <c r="Y17" s="474">
        <f>IF(C17="","",'รายการจัดซื้อจัดจ้าง'!O14)</f>
        <v>650</v>
      </c>
      <c r="Z17" s="95"/>
      <c r="AA17" s="95"/>
      <c r="AB17" s="95"/>
      <c r="AC17" s="474">
        <f>IF(C17="","",'รายการจัดซื้อจัดจ้าง'!Q14)</f>
        <v>650</v>
      </c>
      <c r="AD17" s="95"/>
      <c r="AE17" s="95"/>
      <c r="AF17" s="130"/>
      <c r="AG17" s="470" t="str">
        <f>IF('รายการจัดซื้อจัดจ้าง'!S14="","",'รายการจัดซื้อจัดจ้าง'!S14)</f>
        <v/>
      </c>
      <c r="AH17" s="95"/>
      <c r="AI17" s="95"/>
      <c r="AJ17" s="130"/>
      <c r="AK17" s="191"/>
      <c r="AL17" s="449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</row>
    <row r="18" ht="18.0" customHeight="1">
      <c r="A18" s="189"/>
      <c r="B18" s="191"/>
      <c r="C18" s="470">
        <f>'รายการจัดซื้อจัดจ้าง'!B15</f>
        <v>6</v>
      </c>
      <c r="D18" s="95"/>
      <c r="E18" s="130"/>
      <c r="F18" s="471" t="str">
        <f>IF(C18="","",'รายการจัดซื้อจัดจ้าง'!C15)</f>
        <v>เหล็ก 9 มิล มอก.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30"/>
      <c r="U18" s="472">
        <f>IF(C18="","",'รายการจัดซื้อจัดจ้าง'!M15)</f>
        <v>10</v>
      </c>
      <c r="V18" s="95"/>
      <c r="W18" s="473" t="str">
        <f>IF(C18="","",'รายการจัดซื้อจัดจ้าง'!N15)</f>
        <v>เส้น</v>
      </c>
      <c r="X18" s="130"/>
      <c r="Y18" s="474">
        <f>IF(C18="","",'รายการจัดซื้อจัดจ้าง'!O15)</f>
        <v>195</v>
      </c>
      <c r="Z18" s="95"/>
      <c r="AA18" s="95"/>
      <c r="AB18" s="95"/>
      <c r="AC18" s="474">
        <f>IF(C18="","",'รายการจัดซื้อจัดจ้าง'!Q15)</f>
        <v>1950</v>
      </c>
      <c r="AD18" s="95"/>
      <c r="AE18" s="95"/>
      <c r="AF18" s="130"/>
      <c r="AG18" s="470" t="str">
        <f>IF('รายการจัดซื้อจัดจ้าง'!S15="","",'รายการจัดซื้อจัดจ้าง'!S15)</f>
        <v/>
      </c>
      <c r="AH18" s="95"/>
      <c r="AI18" s="95"/>
      <c r="AJ18" s="130"/>
      <c r="AK18" s="191"/>
      <c r="AL18" s="449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</row>
    <row r="19" ht="18.0" customHeight="1">
      <c r="A19" s="189"/>
      <c r="B19" s="191"/>
      <c r="C19" s="470">
        <f>'รายการจัดซื้อจัดจ้าง'!B16</f>
        <v>7</v>
      </c>
      <c r="D19" s="95"/>
      <c r="E19" s="130"/>
      <c r="F19" s="471" t="str">
        <f>IF(C19="","",'รายการจัดซื้อจัดจ้าง'!C16)</f>
        <v>ลวดดำ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30"/>
      <c r="U19" s="472">
        <f>IF(C19="","",'รายการจัดซื้อจัดจ้าง'!M16)</f>
        <v>1</v>
      </c>
      <c r="V19" s="95"/>
      <c r="W19" s="473" t="str">
        <f>IF(C19="","",'รายการจัดซื้อจัดจ้าง'!N16)</f>
        <v>มัด</v>
      </c>
      <c r="X19" s="130"/>
      <c r="Y19" s="474">
        <f>IF(C19="","",'รายการจัดซื้อจัดจ้าง'!O16)</f>
        <v>180</v>
      </c>
      <c r="Z19" s="95"/>
      <c r="AA19" s="95"/>
      <c r="AB19" s="95"/>
      <c r="AC19" s="474">
        <f>IF(C19="","",'รายการจัดซื้อจัดจ้าง'!Q16)</f>
        <v>180</v>
      </c>
      <c r="AD19" s="95"/>
      <c r="AE19" s="95"/>
      <c r="AF19" s="130"/>
      <c r="AG19" s="470" t="str">
        <f>IF('รายการจัดซื้อจัดจ้าง'!S16="","",'รายการจัดซื้อจัดจ้าง'!S16)</f>
        <v/>
      </c>
      <c r="AH19" s="95"/>
      <c r="AI19" s="95"/>
      <c r="AJ19" s="130"/>
      <c r="AK19" s="191"/>
      <c r="AL19" s="191"/>
      <c r="AM19" s="191"/>
      <c r="AN19" s="290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</row>
    <row r="20" ht="18.0" customHeight="1">
      <c r="A20" s="189"/>
      <c r="B20" s="191"/>
      <c r="C20" s="470" t="str">
        <f>'รายการจัดซื้อจัดจ้าง'!B17</f>
        <v/>
      </c>
      <c r="D20" s="95"/>
      <c r="E20" s="130"/>
      <c r="F20" s="471" t="str">
        <f>IF(C20="","",'รายการจัดซื้อจัดจ้าง'!C17)</f>
        <v/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130"/>
      <c r="U20" s="472" t="str">
        <f>IF(C20="","",'รายการจัดซื้อจัดจ้าง'!M17)</f>
        <v/>
      </c>
      <c r="V20" s="95"/>
      <c r="W20" s="473" t="str">
        <f>IF(C20="","",'รายการจัดซื้อจัดจ้าง'!N17)</f>
        <v/>
      </c>
      <c r="X20" s="130"/>
      <c r="Y20" s="474" t="str">
        <f>IF(C20="","",'รายการจัดซื้อจัดจ้าง'!O17)</f>
        <v/>
      </c>
      <c r="Z20" s="95"/>
      <c r="AA20" s="95"/>
      <c r="AB20" s="95"/>
      <c r="AC20" s="474" t="str">
        <f>IF(C20="","",'รายการจัดซื้อจัดจ้าง'!Q17)</f>
        <v/>
      </c>
      <c r="AD20" s="95"/>
      <c r="AE20" s="95"/>
      <c r="AF20" s="130"/>
      <c r="AG20" s="470" t="str">
        <f>IF('รายการจัดซื้อจัดจ้าง'!S17="","",'รายการจัดซื้อจัดจ้าง'!S17)</f>
        <v/>
      </c>
      <c r="AH20" s="95"/>
      <c r="AI20" s="95"/>
      <c r="AJ20" s="130"/>
      <c r="AK20" s="449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</row>
    <row r="21" ht="18.0" customHeight="1">
      <c r="A21" s="189"/>
      <c r="B21" s="191"/>
      <c r="C21" s="470" t="str">
        <f>'รายการจัดซื้อจัดจ้าง'!B18</f>
        <v/>
      </c>
      <c r="D21" s="95"/>
      <c r="E21" s="130"/>
      <c r="F21" s="471" t="str">
        <f>IF(C21="","",'รายการจัดซื้อจัดจ้าง'!C18)</f>
        <v/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30"/>
      <c r="U21" s="472" t="str">
        <f>IF(C21="","",'รายการจัดซื้อจัดจ้าง'!M18)</f>
        <v/>
      </c>
      <c r="V21" s="95"/>
      <c r="W21" s="473" t="str">
        <f>IF(C21="","",'รายการจัดซื้อจัดจ้าง'!N18)</f>
        <v/>
      </c>
      <c r="X21" s="130"/>
      <c r="Y21" s="474" t="str">
        <f>IF(C21="","",'รายการจัดซื้อจัดจ้าง'!O18)</f>
        <v/>
      </c>
      <c r="Z21" s="95"/>
      <c r="AA21" s="95"/>
      <c r="AB21" s="95"/>
      <c r="AC21" s="474" t="str">
        <f>IF(C21="","",'รายการจัดซื้อจัดจ้าง'!Q18)</f>
        <v/>
      </c>
      <c r="AD21" s="95"/>
      <c r="AE21" s="95"/>
      <c r="AF21" s="130"/>
      <c r="AG21" s="470" t="str">
        <f>IF('รายการจัดซื้อจัดจ้าง'!S18="","",'รายการจัดซื้อจัดจ้าง'!S18)</f>
        <v/>
      </c>
      <c r="AH21" s="95"/>
      <c r="AI21" s="95"/>
      <c r="AJ21" s="130"/>
      <c r="AK21" s="191"/>
      <c r="AL21" s="191"/>
      <c r="AM21" s="191"/>
      <c r="AN21" s="290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</row>
    <row r="22" ht="18.0" customHeight="1">
      <c r="A22" s="189"/>
      <c r="B22" s="191"/>
      <c r="C22" s="470" t="str">
        <f>'รายการจัดซื้อจัดจ้าง'!B19</f>
        <v/>
      </c>
      <c r="D22" s="95"/>
      <c r="E22" s="130"/>
      <c r="F22" s="471" t="str">
        <f>IF(C22="","",'รายการจัดซื้อจัดจ้าง'!C19)</f>
        <v/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30"/>
      <c r="U22" s="472" t="str">
        <f>IF(C22="","",'รายการจัดซื้อจัดจ้าง'!M19)</f>
        <v/>
      </c>
      <c r="V22" s="95"/>
      <c r="W22" s="473" t="str">
        <f>IF(C22="","",'รายการจัดซื้อจัดจ้าง'!N19)</f>
        <v/>
      </c>
      <c r="X22" s="130"/>
      <c r="Y22" s="474" t="str">
        <f>IF(C22="","",'รายการจัดซื้อจัดจ้าง'!O19)</f>
        <v/>
      </c>
      <c r="Z22" s="95"/>
      <c r="AA22" s="95"/>
      <c r="AB22" s="95"/>
      <c r="AC22" s="474" t="str">
        <f>IF(C22="","",'รายการจัดซื้อจัดจ้าง'!Q19)</f>
        <v/>
      </c>
      <c r="AD22" s="95"/>
      <c r="AE22" s="95"/>
      <c r="AF22" s="130"/>
      <c r="AG22" s="470" t="str">
        <f>IF('รายการจัดซื้อจัดจ้าง'!S19="","",'รายการจัดซื้อจัดจ้าง'!S19)</f>
        <v/>
      </c>
      <c r="AH22" s="95"/>
      <c r="AI22" s="95"/>
      <c r="AJ22" s="130"/>
      <c r="AK22" s="191"/>
      <c r="AL22" s="191"/>
      <c r="AM22" s="191"/>
      <c r="AN22" s="191"/>
      <c r="AO22" s="191"/>
      <c r="AP22" s="191"/>
      <c r="AQ22" s="290"/>
      <c r="AR22" s="290"/>
      <c r="AS22" s="290"/>
      <c r="AT22" s="191"/>
      <c r="AU22" s="290"/>
      <c r="AV22" s="191"/>
      <c r="AW22" s="191"/>
      <c r="AX22" s="191"/>
      <c r="AY22" s="191"/>
      <c r="AZ22" s="191"/>
      <c r="BA22" s="191"/>
    </row>
    <row r="23" ht="18.0" customHeight="1">
      <c r="A23" s="189"/>
      <c r="B23" s="191"/>
      <c r="C23" s="470" t="str">
        <f>'รายการจัดซื้อจัดจ้าง'!B20</f>
        <v/>
      </c>
      <c r="D23" s="95"/>
      <c r="E23" s="130"/>
      <c r="F23" s="471" t="str">
        <f>IF(C23="","",'รายการจัดซื้อจัดจ้าง'!C20)</f>
        <v/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30"/>
      <c r="U23" s="472" t="str">
        <f>IF(C23="","",'รายการจัดซื้อจัดจ้าง'!M20)</f>
        <v/>
      </c>
      <c r="V23" s="95"/>
      <c r="W23" s="473" t="str">
        <f>IF(C23="","",'รายการจัดซื้อจัดจ้าง'!N20)</f>
        <v/>
      </c>
      <c r="X23" s="130"/>
      <c r="Y23" s="474" t="str">
        <f>IF(C23="","",'รายการจัดซื้อจัดจ้าง'!O20)</f>
        <v/>
      </c>
      <c r="Z23" s="95"/>
      <c r="AA23" s="95"/>
      <c r="AB23" s="95"/>
      <c r="AC23" s="474" t="str">
        <f>IF(C23="","",'รายการจัดซื้อจัดจ้าง'!Q20)</f>
        <v/>
      </c>
      <c r="AD23" s="95"/>
      <c r="AE23" s="95"/>
      <c r="AF23" s="130"/>
      <c r="AG23" s="470" t="str">
        <f>IF('รายการจัดซื้อจัดจ้าง'!S20="","",'รายการจัดซื้อจัดจ้าง'!S20)</f>
        <v/>
      </c>
      <c r="AH23" s="95"/>
      <c r="AI23" s="95"/>
      <c r="AJ23" s="130"/>
      <c r="AK23" s="191"/>
      <c r="AL23" s="191"/>
      <c r="AM23" s="191"/>
      <c r="AN23" s="191"/>
      <c r="AO23" s="191"/>
      <c r="AP23" s="191"/>
      <c r="AQ23" s="290"/>
      <c r="AR23" s="191"/>
      <c r="AS23" s="290"/>
      <c r="AT23" s="191"/>
      <c r="AU23" s="290"/>
      <c r="AV23" s="191"/>
      <c r="AW23" s="191"/>
      <c r="AX23" s="290"/>
      <c r="AY23" s="191"/>
      <c r="AZ23" s="191"/>
      <c r="BA23" s="191"/>
    </row>
    <row r="24" ht="18.0" customHeight="1">
      <c r="A24" s="189"/>
      <c r="B24" s="191"/>
      <c r="C24" s="470" t="str">
        <f>'รายการจัดซื้อจัดจ้าง'!B21</f>
        <v/>
      </c>
      <c r="D24" s="95"/>
      <c r="E24" s="130"/>
      <c r="F24" s="471" t="str">
        <f>IF(C24="","",'รายการจัดซื้อจัดจ้าง'!C21)</f>
        <v/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30"/>
      <c r="U24" s="472" t="str">
        <f>IF(C24="","",'รายการจัดซื้อจัดจ้าง'!M21)</f>
        <v/>
      </c>
      <c r="V24" s="95"/>
      <c r="W24" s="473" t="str">
        <f>IF(C24="","",'รายการจัดซื้อจัดจ้าง'!N21)</f>
        <v/>
      </c>
      <c r="X24" s="130"/>
      <c r="Y24" s="474" t="str">
        <f>IF(C24="","",'รายการจัดซื้อจัดจ้าง'!O21)</f>
        <v/>
      </c>
      <c r="Z24" s="95"/>
      <c r="AA24" s="95"/>
      <c r="AB24" s="95"/>
      <c r="AC24" s="474" t="str">
        <f>IF(C24="","",'รายการจัดซื้อจัดจ้าง'!Q21)</f>
        <v/>
      </c>
      <c r="AD24" s="95"/>
      <c r="AE24" s="95"/>
      <c r="AF24" s="130"/>
      <c r="AG24" s="470" t="str">
        <f>IF('รายการจัดซื้อจัดจ้าง'!S21="","",'รายการจัดซื้อจัดจ้าง'!S21)</f>
        <v/>
      </c>
      <c r="AH24" s="95"/>
      <c r="AI24" s="95"/>
      <c r="AJ24" s="130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</row>
    <row r="25" ht="18.0" customHeight="1">
      <c r="A25" s="189"/>
      <c r="B25" s="191"/>
      <c r="C25" s="470" t="str">
        <f>'รายการจัดซื้อจัดจ้าง'!B22</f>
        <v/>
      </c>
      <c r="D25" s="95"/>
      <c r="E25" s="130"/>
      <c r="F25" s="471" t="str">
        <f>IF(C25="","",'รายการจัดซื้อจัดจ้าง'!C22)</f>
        <v/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30"/>
      <c r="U25" s="472" t="str">
        <f>IF(C25="","",'รายการจัดซื้อจัดจ้าง'!M22)</f>
        <v/>
      </c>
      <c r="V25" s="95"/>
      <c r="W25" s="473" t="str">
        <f>IF(C25="","",'รายการจัดซื้อจัดจ้าง'!N22)</f>
        <v/>
      </c>
      <c r="X25" s="130"/>
      <c r="Y25" s="474" t="str">
        <f>IF(C25="","",'รายการจัดซื้อจัดจ้าง'!O22)</f>
        <v/>
      </c>
      <c r="Z25" s="95"/>
      <c r="AA25" s="95"/>
      <c r="AB25" s="95"/>
      <c r="AC25" s="474" t="str">
        <f>IF(C25="","",'รายการจัดซื้อจัดจ้าง'!Q22)</f>
        <v/>
      </c>
      <c r="AD25" s="95"/>
      <c r="AE25" s="95"/>
      <c r="AF25" s="130"/>
      <c r="AG25" s="470" t="str">
        <f>IF('รายการจัดซื้อจัดจ้าง'!S22="","",'รายการจัดซื้อจัดจ้าง'!S22)</f>
        <v/>
      </c>
      <c r="AH25" s="95"/>
      <c r="AI25" s="95"/>
      <c r="AJ25" s="130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</row>
    <row r="26" ht="18.0" customHeight="1">
      <c r="A26" s="189"/>
      <c r="B26" s="191"/>
      <c r="C26" s="470" t="str">
        <f>'รายการจัดซื้อจัดจ้าง'!B23</f>
        <v/>
      </c>
      <c r="D26" s="95"/>
      <c r="E26" s="130"/>
      <c r="F26" s="471" t="str">
        <f>IF(C26="","",'รายการจัดซื้อจัดจ้าง'!C23)</f>
        <v/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30"/>
      <c r="U26" s="472" t="str">
        <f>IF(C26="","",'รายการจัดซื้อจัดจ้าง'!M23)</f>
        <v/>
      </c>
      <c r="V26" s="95"/>
      <c r="W26" s="473" t="str">
        <f>IF(C26="","",'รายการจัดซื้อจัดจ้าง'!N23)</f>
        <v/>
      </c>
      <c r="X26" s="130"/>
      <c r="Y26" s="474" t="str">
        <f>IF(C26="","",'รายการจัดซื้อจัดจ้าง'!O23)</f>
        <v/>
      </c>
      <c r="Z26" s="95"/>
      <c r="AA26" s="95"/>
      <c r="AB26" s="95"/>
      <c r="AC26" s="474" t="str">
        <f>IF(C26="","",'รายการจัดซื้อจัดจ้าง'!Q23)</f>
        <v/>
      </c>
      <c r="AD26" s="95"/>
      <c r="AE26" s="95"/>
      <c r="AF26" s="130"/>
      <c r="AG26" s="470" t="str">
        <f>IF('รายการจัดซื้อจัดจ้าง'!S23="","",'รายการจัดซื้อจัดจ้าง'!S23)</f>
        <v/>
      </c>
      <c r="AH26" s="95"/>
      <c r="AI26" s="95"/>
      <c r="AJ26" s="130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ht="18.0" customHeight="1">
      <c r="A27" s="189"/>
      <c r="B27" s="191"/>
      <c r="C27" s="470" t="str">
        <f>'รายการจัดซื้อจัดจ้าง'!B24</f>
        <v/>
      </c>
      <c r="D27" s="95"/>
      <c r="E27" s="130"/>
      <c r="F27" s="471" t="str">
        <f>IF(C27="","",'รายการจัดซื้อจัดจ้าง'!C24)</f>
        <v/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30"/>
      <c r="U27" s="472" t="str">
        <f>IF(C27="","",'รายการจัดซื้อจัดจ้าง'!M24)</f>
        <v/>
      </c>
      <c r="V27" s="95"/>
      <c r="W27" s="473" t="str">
        <f>IF(C27="","",'รายการจัดซื้อจัดจ้าง'!N24)</f>
        <v/>
      </c>
      <c r="X27" s="130"/>
      <c r="Y27" s="474" t="str">
        <f>IF(C27="","",'รายการจัดซื้อจัดจ้าง'!O24)</f>
        <v/>
      </c>
      <c r="Z27" s="95"/>
      <c r="AA27" s="95"/>
      <c r="AB27" s="95"/>
      <c r="AC27" s="474" t="str">
        <f>IF(C27="","",'รายการจัดซื้อจัดจ้าง'!Q24)</f>
        <v/>
      </c>
      <c r="AD27" s="95"/>
      <c r="AE27" s="95"/>
      <c r="AF27" s="130"/>
      <c r="AG27" s="470" t="str">
        <f>IF('รายการจัดซื้อจัดจ้าง'!S24="","",'รายการจัดซื้อจัดจ้าง'!S24)</f>
        <v/>
      </c>
      <c r="AH27" s="95"/>
      <c r="AI27" s="95"/>
      <c r="AJ27" s="130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ht="18.0" customHeight="1">
      <c r="A28" s="189"/>
      <c r="B28" s="191"/>
      <c r="C28" s="470" t="str">
        <f>'รายการจัดซื้อจัดจ้าง'!B25</f>
        <v/>
      </c>
      <c r="D28" s="95"/>
      <c r="E28" s="130"/>
      <c r="F28" s="471" t="str">
        <f>IF(C28="","",'รายการจัดซื้อจัดจ้าง'!C25)</f>
        <v/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30"/>
      <c r="U28" s="472" t="str">
        <f>IF(C28="","",'รายการจัดซื้อจัดจ้าง'!M25)</f>
        <v/>
      </c>
      <c r="V28" s="95"/>
      <c r="W28" s="473" t="str">
        <f>IF(C28="","",'รายการจัดซื้อจัดจ้าง'!N25)</f>
        <v/>
      </c>
      <c r="X28" s="130"/>
      <c r="Y28" s="474" t="str">
        <f>IF(C28="","",'รายการจัดซื้อจัดจ้าง'!O25)</f>
        <v/>
      </c>
      <c r="Z28" s="95"/>
      <c r="AA28" s="95"/>
      <c r="AB28" s="95"/>
      <c r="AC28" s="474" t="str">
        <f>IF(C28="","",'รายการจัดซื้อจัดจ้าง'!Q25)</f>
        <v/>
      </c>
      <c r="AD28" s="95"/>
      <c r="AE28" s="95"/>
      <c r="AF28" s="130"/>
      <c r="AG28" s="470" t="str">
        <f>IF('รายการจัดซื้อจัดจ้าง'!S25="","",'รายการจัดซื้อจัดจ้าง'!S25)</f>
        <v/>
      </c>
      <c r="AH28" s="95"/>
      <c r="AI28" s="95"/>
      <c r="AJ28" s="130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ht="18.0" customHeight="1">
      <c r="A29" s="189"/>
      <c r="B29" s="191"/>
      <c r="C29" s="470" t="str">
        <f>'รายการจัดซื้อจัดจ้าง'!B26</f>
        <v/>
      </c>
      <c r="D29" s="95"/>
      <c r="E29" s="130"/>
      <c r="F29" s="471" t="str">
        <f>IF(C29="","",'รายการจัดซื้อจัดจ้าง'!C26)</f>
        <v/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30"/>
      <c r="U29" s="472" t="str">
        <f>IF(C29="","",'รายการจัดซื้อจัดจ้าง'!M26)</f>
        <v/>
      </c>
      <c r="V29" s="95"/>
      <c r="W29" s="473" t="str">
        <f>IF(C29="","",'รายการจัดซื้อจัดจ้าง'!N26)</f>
        <v/>
      </c>
      <c r="X29" s="130"/>
      <c r="Y29" s="474" t="str">
        <f>IF(C29="","",'รายการจัดซื้อจัดจ้าง'!O26)</f>
        <v/>
      </c>
      <c r="Z29" s="95"/>
      <c r="AA29" s="95"/>
      <c r="AB29" s="95"/>
      <c r="AC29" s="474" t="str">
        <f>IF(C29="","",'รายการจัดซื้อจัดจ้าง'!Q26)</f>
        <v/>
      </c>
      <c r="AD29" s="95"/>
      <c r="AE29" s="95"/>
      <c r="AF29" s="130"/>
      <c r="AG29" s="470" t="str">
        <f>IF('รายการจัดซื้อจัดจ้าง'!S26="","",'รายการจัดซื้อจัดจ้าง'!S26)</f>
        <v/>
      </c>
      <c r="AH29" s="95"/>
      <c r="AI29" s="95"/>
      <c r="AJ29" s="130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</row>
    <row r="30" ht="18.0" customHeight="1">
      <c r="A30" s="189"/>
      <c r="B30" s="191"/>
      <c r="C30" s="470" t="str">
        <f>'รายการจัดซื้อจัดจ้าง'!B27</f>
        <v/>
      </c>
      <c r="D30" s="95"/>
      <c r="E30" s="130"/>
      <c r="F30" s="471" t="str">
        <f>IF(C30="","",'รายการจัดซื้อจัดจ้าง'!C27)</f>
        <v/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130"/>
      <c r="U30" s="472" t="str">
        <f>IF(C30="","",'รายการจัดซื้อจัดจ้าง'!M27)</f>
        <v/>
      </c>
      <c r="V30" s="95"/>
      <c r="W30" s="473" t="str">
        <f>IF(C30="","",'รายการจัดซื้อจัดจ้าง'!N27)</f>
        <v/>
      </c>
      <c r="X30" s="130"/>
      <c r="Y30" s="474" t="str">
        <f>IF(C30="","",'รายการจัดซื้อจัดจ้าง'!O27)</f>
        <v/>
      </c>
      <c r="Z30" s="95"/>
      <c r="AA30" s="95"/>
      <c r="AB30" s="95"/>
      <c r="AC30" s="474" t="str">
        <f>IF(C30="","",'รายการจัดซื้อจัดจ้าง'!Q27)</f>
        <v/>
      </c>
      <c r="AD30" s="95"/>
      <c r="AE30" s="95"/>
      <c r="AF30" s="130"/>
      <c r="AG30" s="470" t="str">
        <f>IF('รายการจัดซื้อจัดจ้าง'!S27="","",'รายการจัดซื้อจัดจ้าง'!S27)</f>
        <v/>
      </c>
      <c r="AH30" s="95"/>
      <c r="AI30" s="95"/>
      <c r="AJ30" s="130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</row>
    <row r="31" ht="18.0" customHeight="1">
      <c r="A31" s="189"/>
      <c r="B31" s="191"/>
      <c r="C31" s="470" t="str">
        <f>'รายการจัดซื้อจัดจ้าง'!B28</f>
        <v/>
      </c>
      <c r="D31" s="95"/>
      <c r="E31" s="130"/>
      <c r="F31" s="471" t="str">
        <f>IF(C31="","",'รายการจัดซื้อจัดจ้าง'!C28)</f>
        <v/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30"/>
      <c r="U31" s="472" t="str">
        <f>IF(C31="","",'รายการจัดซื้อจัดจ้าง'!M28)</f>
        <v/>
      </c>
      <c r="V31" s="95"/>
      <c r="W31" s="473" t="str">
        <f>IF(C31="","",'รายการจัดซื้อจัดจ้าง'!N28)</f>
        <v/>
      </c>
      <c r="X31" s="130"/>
      <c r="Y31" s="474" t="str">
        <f>IF(C31="","",'รายการจัดซื้อจัดจ้าง'!O28)</f>
        <v/>
      </c>
      <c r="Z31" s="95"/>
      <c r="AA31" s="95"/>
      <c r="AB31" s="95"/>
      <c r="AC31" s="474" t="str">
        <f>IF(C31="","",'รายการจัดซื้อจัดจ้าง'!Q28)</f>
        <v/>
      </c>
      <c r="AD31" s="95"/>
      <c r="AE31" s="95"/>
      <c r="AF31" s="130"/>
      <c r="AG31" s="470" t="str">
        <f>IF('รายการจัดซื้อจัดจ้าง'!S28="","",'รายการจัดซื้อจัดจ้าง'!S28)</f>
        <v/>
      </c>
      <c r="AH31" s="95"/>
      <c r="AI31" s="95"/>
      <c r="AJ31" s="130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ht="18.0" customHeight="1">
      <c r="A32" s="189"/>
      <c r="B32" s="191"/>
      <c r="C32" s="470" t="str">
        <f>'รายการจัดซื้อจัดจ้าง'!B29</f>
        <v/>
      </c>
      <c r="D32" s="95"/>
      <c r="E32" s="130"/>
      <c r="F32" s="471" t="str">
        <f>IF(C32="","",'รายการจัดซื้อจัดจ้าง'!C29)</f>
        <v/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130"/>
      <c r="U32" s="472" t="str">
        <f>IF(C32="","",'รายการจัดซื้อจัดจ้าง'!M29)</f>
        <v/>
      </c>
      <c r="V32" s="95"/>
      <c r="W32" s="473" t="str">
        <f>IF(C32="","",'รายการจัดซื้อจัดจ้าง'!N29)</f>
        <v/>
      </c>
      <c r="X32" s="130"/>
      <c r="Y32" s="474" t="str">
        <f>IF(C32="","",'รายการจัดซื้อจัดจ้าง'!O29)</f>
        <v/>
      </c>
      <c r="Z32" s="95"/>
      <c r="AA32" s="95"/>
      <c r="AB32" s="95"/>
      <c r="AC32" s="474" t="str">
        <f>IF(C32="","",'รายการจัดซื้อจัดจ้าง'!Q29)</f>
        <v/>
      </c>
      <c r="AD32" s="95"/>
      <c r="AE32" s="95"/>
      <c r="AF32" s="130"/>
      <c r="AG32" s="470" t="str">
        <f>IF('รายการจัดซื้อจัดจ้าง'!S29="","",'รายการจัดซื้อจัดจ้าง'!S29)</f>
        <v/>
      </c>
      <c r="AH32" s="95"/>
      <c r="AI32" s="95"/>
      <c r="AJ32" s="130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ht="12.0" customHeight="1">
      <c r="A33" s="189"/>
      <c r="B33" s="191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57"/>
      <c r="AL33" s="190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</row>
    <row r="34" ht="20.25" customHeight="1">
      <c r="A34" s="189"/>
      <c r="B34" s="191"/>
      <c r="C34" s="287"/>
      <c r="D34" s="475" t="s">
        <v>292</v>
      </c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90" t="s">
        <v>293</v>
      </c>
      <c r="X34" s="290"/>
      <c r="Y34" s="290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57"/>
      <c r="AL34" s="190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</row>
    <row r="35" ht="20.25" customHeight="1">
      <c r="A35" s="189"/>
      <c r="B35" s="191"/>
      <c r="C35" s="287"/>
      <c r="D35" s="64" t="str">
        <f>"(ลงชื่อ)"&amp;"………………………………………………"&amp;"ผู้รับแทน"</f>
        <v>(ลงชื่อ)………………………………………………ผู้รับแทน</v>
      </c>
      <c r="U35" s="287"/>
      <c r="V35" s="287"/>
      <c r="W35" s="301" t="str">
        <f>"("&amp;'รายการจัดซื้อจัดจ้าง'!AD52&amp;")"</f>
        <v>(นางเพขรรัตน์)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287"/>
      <c r="AK35" s="57"/>
      <c r="AL35" s="190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</row>
    <row r="36" ht="24.0" customHeight="1">
      <c r="A36" s="189"/>
      <c r="B36" s="191"/>
      <c r="C36" s="288" t="s">
        <v>60</v>
      </c>
      <c r="D36" s="57"/>
      <c r="E36" s="463"/>
      <c r="F36" s="41"/>
      <c r="G36" s="287" t="s">
        <v>288</v>
      </c>
      <c r="H36" s="57"/>
      <c r="I36" s="463"/>
      <c r="J36" s="40"/>
      <c r="K36" s="40"/>
      <c r="L36" s="40"/>
      <c r="M36" s="41"/>
      <c r="N36" s="287" t="s">
        <v>289</v>
      </c>
      <c r="O36" s="57"/>
      <c r="P36" s="463"/>
      <c r="Q36" s="40"/>
      <c r="R36" s="41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57"/>
      <c r="AL36" s="190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</row>
    <row r="37" ht="20.25" customHeight="1">
      <c r="A37" s="189"/>
      <c r="B37" s="191"/>
      <c r="C37" s="287"/>
      <c r="D37" s="475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 t="s">
        <v>294</v>
      </c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57"/>
      <c r="AL37" s="190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ht="20.25" customHeight="1">
      <c r="A38" s="189"/>
      <c r="B38" s="191"/>
      <c r="C38" s="287"/>
      <c r="D38" s="57" t="s">
        <v>295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57"/>
      <c r="AL38" s="190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</row>
    <row r="39" ht="24.0" customHeight="1">
      <c r="A39" s="189"/>
      <c r="B39" s="191"/>
      <c r="C39" s="287"/>
      <c r="D39" s="5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90" t="s">
        <v>296</v>
      </c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57"/>
      <c r="AL39" s="190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</row>
    <row r="40" ht="24.0" customHeight="1">
      <c r="A40" s="189"/>
      <c r="B40" s="191"/>
      <c r="C40" s="287"/>
      <c r="D40" s="475" t="s">
        <v>297</v>
      </c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8"/>
      <c r="Y40" s="301" t="str">
        <f>"( "&amp;'หน้าหลัก'!C10&amp;" )"</f>
        <v>( นายสิรวิชญ์   ทองปรีชา )</v>
      </c>
      <c r="Z40" s="16"/>
      <c r="AA40" s="16"/>
      <c r="AB40" s="16"/>
      <c r="AC40" s="16"/>
      <c r="AD40" s="16"/>
      <c r="AE40" s="16"/>
      <c r="AF40" s="16"/>
      <c r="AG40" s="17"/>
      <c r="AH40" s="287"/>
      <c r="AI40" s="287"/>
      <c r="AJ40" s="287"/>
      <c r="AK40" s="57"/>
      <c r="AL40" s="190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</row>
    <row r="41" ht="24.0" customHeight="1">
      <c r="A41" s="189"/>
      <c r="B41" s="191"/>
      <c r="C41" s="287"/>
      <c r="D41" s="475"/>
      <c r="E41" s="301" t="str">
        <f>"("&amp;'รายการจัดซื้อจัดจ้าง'!AD52&amp;")"</f>
        <v>(นางเพขรรัตน์)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287"/>
      <c r="S41" s="287"/>
      <c r="T41" s="287"/>
      <c r="U41" s="287"/>
      <c r="V41" s="287"/>
      <c r="W41" s="303" t="str">
        <f>'หน้าหลัก'!B10&amp;"โรงเรียน"&amp;'หน้าหลัก'!C4</f>
        <v>ผู้อำนวยการโรงเรียนวัดกาญจนาราม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287"/>
      <c r="AK41" s="57"/>
      <c r="AL41" s="190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</row>
    <row r="42" ht="24.0" customHeight="1">
      <c r="A42" s="189"/>
      <c r="B42" s="191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88" t="s">
        <v>60</v>
      </c>
      <c r="W42" s="57"/>
      <c r="X42" s="463"/>
      <c r="Y42" s="41"/>
      <c r="Z42" s="287" t="s">
        <v>288</v>
      </c>
      <c r="AA42" s="57"/>
      <c r="AB42" s="463"/>
      <c r="AC42" s="40"/>
      <c r="AD42" s="40"/>
      <c r="AE42" s="40"/>
      <c r="AF42" s="41"/>
      <c r="AG42" s="287" t="s">
        <v>289</v>
      </c>
      <c r="AH42" s="57"/>
      <c r="AI42" s="463"/>
      <c r="AJ42" s="41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</row>
    <row r="43" ht="20.25" customHeight="1">
      <c r="A43" s="189"/>
      <c r="B43" s="191"/>
      <c r="C43" s="57"/>
      <c r="D43" s="57" t="str">
        <f>"*** ร้านค้า : "&amp;'รายการจัดซื้อจัดจ้าง'!C7&amp;" "&amp;'รายการจัดซื้อจัดจ้าง'!AD28&amp;" "&amp;'รายการจัดซื้อจัดจ้าง'!AD30</f>
        <v>*** ร้านค้า : ซ่อมแซมห้องน้ำนักเรียน ใบส่งของ/ใบกำกับภาษี 0295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</row>
    <row r="44" ht="20.25" hidden="1" customHeight="1">
      <c r="A44" s="189"/>
      <c r="B44" s="191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</row>
    <row r="45" ht="20.25" hidden="1" customHeight="1">
      <c r="A45" s="189"/>
      <c r="B45" s="191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</row>
    <row r="46" ht="20.25" hidden="1" customHeight="1">
      <c r="A46" s="189"/>
      <c r="B46" s="191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</row>
    <row r="47" ht="20.25" hidden="1" customHeight="1">
      <c r="A47" s="189"/>
      <c r="B47" s="191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</row>
    <row r="48" ht="20.25" hidden="1" customHeight="1">
      <c r="A48" s="189"/>
      <c r="B48" s="191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</row>
    <row r="49" ht="20.25" hidden="1" customHeight="1">
      <c r="A49" s="189"/>
      <c r="B49" s="191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</row>
    <row r="50" ht="21.0" hidden="1" customHeight="1">
      <c r="A50" s="189"/>
      <c r="B50" s="191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</row>
    <row r="51" ht="21.0" hidden="1" customHeight="1">
      <c r="A51" s="189"/>
      <c r="B51" s="191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</row>
    <row r="52" ht="21.0" hidden="1" customHeight="1">
      <c r="A52" s="189"/>
      <c r="B52" s="191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</row>
    <row r="53" ht="20.25" customHeight="1">
      <c r="A53" s="189"/>
      <c r="B53" s="191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</row>
    <row r="54" ht="20.25" customHeight="1">
      <c r="A54" s="189"/>
      <c r="B54" s="191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</row>
    <row r="55" ht="20.25" customHeight="1">
      <c r="A55" s="189"/>
      <c r="B55" s="18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</row>
    <row r="56" ht="20.25" customHeight="1">
      <c r="A56" s="189"/>
      <c r="B56" s="18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</row>
    <row r="57" ht="20.25" customHeight="1">
      <c r="A57" s="189"/>
      <c r="B57" s="18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</row>
    <row r="58" ht="20.25" customHeight="1">
      <c r="A58" s="191"/>
      <c r="B58" s="19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</row>
    <row r="59" ht="20.25" customHeight="1">
      <c r="A59" s="191"/>
      <c r="B59" s="191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</row>
    <row r="60" ht="20.25" customHeight="1">
      <c r="A60" s="191"/>
      <c r="B60" s="191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</row>
    <row r="61" ht="20.25" customHeight="1">
      <c r="A61" s="191"/>
      <c r="B61" s="191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</row>
    <row r="62" ht="20.25" customHeight="1">
      <c r="A62" s="191"/>
      <c r="B62" s="19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</row>
    <row r="63" ht="20.25" customHeight="1">
      <c r="A63" s="191"/>
      <c r="B63" s="19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</row>
    <row r="64" ht="20.25" customHeight="1">
      <c r="A64" s="191"/>
      <c r="B64" s="191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</row>
    <row r="65" ht="20.25" customHeight="1">
      <c r="A65" s="191"/>
      <c r="B65" s="191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</row>
    <row r="66" ht="20.25" customHeight="1">
      <c r="A66" s="191"/>
      <c r="B66" s="191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</row>
    <row r="67" ht="20.25" customHeight="1">
      <c r="A67" s="191"/>
      <c r="B67" s="191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</row>
    <row r="68" ht="20.25" customHeight="1">
      <c r="A68" s="191"/>
      <c r="B68" s="191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</row>
    <row r="69" ht="20.25" customHeight="1">
      <c r="A69" s="191"/>
      <c r="B69" s="191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</row>
    <row r="70" ht="20.25" customHeight="1">
      <c r="A70" s="191"/>
      <c r="B70" s="191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</row>
    <row r="71" ht="20.25" customHeight="1">
      <c r="A71" s="191"/>
      <c r="B71" s="191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</row>
    <row r="72" ht="20.25" customHeight="1">
      <c r="A72" s="191"/>
      <c r="B72" s="191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</row>
    <row r="73" ht="20.25" customHeight="1">
      <c r="A73" s="191"/>
      <c r="B73" s="191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</row>
    <row r="74" ht="20.25" customHeight="1">
      <c r="A74" s="191"/>
      <c r="B74" s="191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</row>
    <row r="75" ht="20.25" customHeight="1">
      <c r="A75" s="191"/>
      <c r="B75" s="191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</row>
    <row r="76" ht="20.25" customHeight="1">
      <c r="A76" s="191"/>
      <c r="B76" s="191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</row>
    <row r="77" ht="20.25" customHeight="1">
      <c r="A77" s="191"/>
      <c r="B77" s="191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ht="20.25" customHeight="1">
      <c r="A78" s="191"/>
      <c r="B78" s="191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</row>
    <row r="79" ht="20.25" customHeight="1">
      <c r="A79" s="191"/>
      <c r="B79" s="191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</row>
    <row r="80" ht="20.25" customHeight="1">
      <c r="A80" s="191"/>
      <c r="B80" s="191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</row>
    <row r="81" ht="20.25" customHeight="1">
      <c r="A81" s="191"/>
      <c r="B81" s="191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</row>
    <row r="82" ht="20.25" customHeight="1">
      <c r="A82" s="191"/>
      <c r="B82" s="191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</row>
    <row r="83" ht="20.25" customHeight="1">
      <c r="A83" s="191"/>
      <c r="B83" s="191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</row>
    <row r="84" ht="20.25" customHeight="1">
      <c r="A84" s="191"/>
      <c r="B84" s="191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</row>
    <row r="85" ht="20.25" customHeight="1">
      <c r="A85" s="191"/>
      <c r="B85" s="191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</row>
    <row r="86" ht="20.25" customHeight="1">
      <c r="A86" s="191"/>
      <c r="B86" s="191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</row>
    <row r="87" ht="20.25" customHeight="1">
      <c r="A87" s="191"/>
      <c r="B87" s="191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</row>
    <row r="88" ht="20.25" customHeight="1">
      <c r="A88" s="191"/>
      <c r="B88" s="191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</row>
    <row r="89" ht="20.25" customHeight="1">
      <c r="A89" s="191"/>
      <c r="B89" s="191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</row>
    <row r="90" ht="20.25" customHeight="1">
      <c r="A90" s="191"/>
      <c r="B90" s="191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</row>
    <row r="91" ht="20.25" customHeight="1">
      <c r="A91" s="191"/>
      <c r="B91" s="191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</row>
    <row r="92" ht="20.25" customHeight="1">
      <c r="A92" s="191"/>
      <c r="B92" s="191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</row>
    <row r="93" ht="20.25" customHeight="1">
      <c r="A93" s="191"/>
      <c r="B93" s="191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</row>
    <row r="94" ht="20.25" customHeight="1">
      <c r="A94" s="191"/>
      <c r="B94" s="191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</row>
    <row r="95" ht="20.25" customHeight="1">
      <c r="A95" s="191"/>
      <c r="B95" s="191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</row>
    <row r="96" ht="20.25" customHeight="1">
      <c r="A96" s="191"/>
      <c r="B96" s="191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ht="20.25" customHeight="1">
      <c r="A97" s="191"/>
      <c r="B97" s="191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</row>
    <row r="98" ht="20.25" customHeight="1">
      <c r="A98" s="191"/>
      <c r="B98" s="191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</row>
    <row r="99" ht="20.25" customHeight="1">
      <c r="A99" s="191"/>
      <c r="B99" s="191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</row>
    <row r="100" ht="20.25" customHeight="1">
      <c r="A100" s="191"/>
      <c r="B100" s="191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</row>
    <row r="101" ht="20.25" customHeight="1">
      <c r="A101" s="191"/>
      <c r="B101" s="191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</row>
    <row r="102" ht="20.25" customHeight="1">
      <c r="A102" s="191"/>
      <c r="B102" s="191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</row>
    <row r="103" ht="20.25" customHeight="1">
      <c r="A103" s="191"/>
      <c r="B103" s="191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</row>
    <row r="104" ht="20.25" customHeight="1">
      <c r="A104" s="191"/>
      <c r="B104" s="191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</row>
    <row r="105" ht="20.25" customHeight="1">
      <c r="A105" s="191"/>
      <c r="B105" s="191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</row>
    <row r="106" ht="20.25" customHeight="1">
      <c r="A106" s="191"/>
      <c r="B106" s="191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ht="20.25" customHeight="1">
      <c r="A107" s="191"/>
      <c r="B107" s="191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ht="20.25" customHeight="1">
      <c r="A108" s="191"/>
      <c r="B108" s="191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ht="20.25" customHeight="1">
      <c r="A109" s="191"/>
      <c r="B109" s="191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</row>
    <row r="110" ht="20.25" customHeight="1">
      <c r="A110" s="191"/>
      <c r="B110" s="191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</row>
    <row r="111" ht="20.25" customHeight="1">
      <c r="A111" s="191"/>
      <c r="B111" s="191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ht="20.25" customHeight="1">
      <c r="A112" s="191"/>
      <c r="B112" s="191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</row>
    <row r="113" ht="20.25" customHeight="1">
      <c r="A113" s="191"/>
      <c r="B113" s="191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ht="20.25" customHeight="1">
      <c r="A114" s="191"/>
      <c r="B114" s="191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</row>
    <row r="115" ht="20.25" customHeight="1">
      <c r="A115" s="191"/>
      <c r="B115" s="191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</row>
    <row r="116" ht="20.25" customHeight="1">
      <c r="A116" s="191"/>
      <c r="B116" s="191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ht="20.25" customHeight="1">
      <c r="A117" s="191"/>
      <c r="B117" s="191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</row>
    <row r="118" ht="20.25" customHeight="1">
      <c r="A118" s="191"/>
      <c r="B118" s="191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</row>
    <row r="119" ht="20.25" customHeight="1">
      <c r="A119" s="191"/>
      <c r="B119" s="191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</row>
    <row r="120" ht="20.25" customHeight="1">
      <c r="A120" s="191"/>
      <c r="B120" s="191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ht="20.25" customHeight="1">
      <c r="A121" s="191"/>
      <c r="B121" s="191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ht="20.25" customHeight="1">
      <c r="A122" s="191"/>
      <c r="B122" s="191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ht="20.25" customHeight="1">
      <c r="A123" s="191"/>
      <c r="B123" s="191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</row>
    <row r="124" ht="20.25" customHeight="1">
      <c r="A124" s="191"/>
      <c r="B124" s="191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</row>
    <row r="125" ht="20.25" customHeight="1">
      <c r="A125" s="191"/>
      <c r="B125" s="191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ht="20.25" customHeight="1">
      <c r="A126" s="191"/>
      <c r="B126" s="191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ht="20.25" customHeight="1">
      <c r="A127" s="191"/>
      <c r="B127" s="191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ht="20.25" customHeight="1">
      <c r="A128" s="191"/>
      <c r="B128" s="191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ht="20.25" customHeight="1">
      <c r="A129" s="191"/>
      <c r="B129" s="191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ht="20.25" customHeight="1">
      <c r="A130" s="191"/>
      <c r="B130" s="191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ht="20.25" customHeight="1">
      <c r="A131" s="191"/>
      <c r="B131" s="191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ht="20.25" customHeight="1">
      <c r="A132" s="191"/>
      <c r="B132" s="191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ht="20.25" customHeight="1">
      <c r="A133" s="191"/>
      <c r="B133" s="191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ht="20.25" customHeight="1">
      <c r="A134" s="191"/>
      <c r="B134" s="191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ht="20.25" customHeight="1">
      <c r="A135" s="191"/>
      <c r="B135" s="191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ht="20.25" customHeight="1">
      <c r="A136" s="191"/>
      <c r="B136" s="191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ht="20.25" customHeight="1">
      <c r="A137" s="191"/>
      <c r="B137" s="191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ht="20.25" customHeight="1">
      <c r="A138" s="191"/>
      <c r="B138" s="191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ht="20.25" customHeight="1">
      <c r="A139" s="191"/>
      <c r="B139" s="191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ht="20.25" customHeight="1">
      <c r="A140" s="191"/>
      <c r="B140" s="191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ht="20.25" customHeight="1">
      <c r="A141" s="191"/>
      <c r="B141" s="191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</row>
    <row r="142" ht="20.25" customHeight="1">
      <c r="A142" s="191"/>
      <c r="B142" s="191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</row>
    <row r="143" ht="20.25" customHeight="1">
      <c r="A143" s="191"/>
      <c r="B143" s="191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</row>
    <row r="144" ht="20.25" customHeight="1">
      <c r="A144" s="191"/>
      <c r="B144" s="191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ht="20.25" customHeight="1">
      <c r="A145" s="191"/>
      <c r="B145" s="191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ht="20.25" customHeight="1">
      <c r="A146" s="191"/>
      <c r="B146" s="191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ht="20.25" customHeight="1">
      <c r="A147" s="191"/>
      <c r="B147" s="191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</row>
    <row r="148" ht="20.25" customHeight="1">
      <c r="A148" s="191"/>
      <c r="B148" s="191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</row>
    <row r="149" ht="20.25" customHeight="1">
      <c r="A149" s="191"/>
      <c r="B149" s="191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</row>
    <row r="150" ht="20.25" customHeight="1">
      <c r="A150" s="191"/>
      <c r="B150" s="191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ht="20.25" customHeight="1">
      <c r="A151" s="191"/>
      <c r="B151" s="191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</row>
    <row r="152" ht="20.25" customHeight="1">
      <c r="A152" s="191"/>
      <c r="B152" s="191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</row>
    <row r="153" ht="20.25" customHeight="1">
      <c r="A153" s="191"/>
      <c r="B153" s="191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</row>
    <row r="154" ht="20.25" customHeight="1">
      <c r="A154" s="191"/>
      <c r="B154" s="191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5" ht="20.25" customHeight="1">
      <c r="A155" s="191"/>
      <c r="B155" s="191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</row>
    <row r="156" ht="20.25" customHeight="1">
      <c r="A156" s="191"/>
      <c r="B156" s="191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</row>
    <row r="157" ht="20.25" customHeight="1">
      <c r="A157" s="191"/>
      <c r="B157" s="191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</row>
    <row r="158" ht="20.25" customHeight="1">
      <c r="A158" s="191"/>
      <c r="B158" s="191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</row>
    <row r="159" ht="20.25" customHeight="1">
      <c r="A159" s="191"/>
      <c r="B159" s="191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</row>
    <row r="160" ht="20.25" customHeight="1">
      <c r="A160" s="191"/>
      <c r="B160" s="191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</row>
    <row r="161" ht="20.25" customHeight="1">
      <c r="A161" s="191"/>
      <c r="B161" s="191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</row>
    <row r="162" ht="20.25" customHeight="1">
      <c r="A162" s="191"/>
      <c r="B162" s="191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</row>
    <row r="163" ht="20.25" customHeight="1">
      <c r="A163" s="191"/>
      <c r="B163" s="191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</row>
    <row r="164" ht="20.25" customHeight="1">
      <c r="A164" s="191"/>
      <c r="B164" s="191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</row>
    <row r="165" ht="20.25" customHeight="1">
      <c r="A165" s="191"/>
      <c r="B165" s="191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</row>
    <row r="166" ht="20.25" customHeight="1">
      <c r="A166" s="191"/>
      <c r="B166" s="191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</row>
    <row r="167" ht="20.25" customHeight="1">
      <c r="A167" s="191"/>
      <c r="B167" s="191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</row>
    <row r="168" ht="20.25" customHeight="1">
      <c r="A168" s="191"/>
      <c r="B168" s="191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</row>
    <row r="169" ht="20.25" customHeight="1">
      <c r="A169" s="191"/>
      <c r="B169" s="191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</row>
    <row r="170" ht="20.25" customHeight="1">
      <c r="A170" s="191"/>
      <c r="B170" s="191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</row>
    <row r="171" ht="20.25" customHeight="1">
      <c r="A171" s="191"/>
      <c r="B171" s="191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</row>
    <row r="172" ht="20.25" customHeight="1">
      <c r="A172" s="191"/>
      <c r="B172" s="191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</row>
    <row r="173" ht="20.25" customHeight="1">
      <c r="A173" s="191"/>
      <c r="B173" s="191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</row>
    <row r="174" ht="20.25" customHeight="1">
      <c r="A174" s="191"/>
      <c r="B174" s="191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</row>
    <row r="175" ht="20.25" customHeight="1">
      <c r="A175" s="191"/>
      <c r="B175" s="191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</row>
    <row r="176" ht="20.25" customHeight="1">
      <c r="A176" s="191"/>
      <c r="B176" s="191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</row>
    <row r="177" ht="20.25" customHeight="1">
      <c r="A177" s="191"/>
      <c r="B177" s="191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</row>
    <row r="178" ht="20.25" customHeight="1">
      <c r="A178" s="191"/>
      <c r="B178" s="191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</row>
    <row r="179" ht="20.25" customHeight="1">
      <c r="A179" s="191"/>
      <c r="B179" s="191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</row>
    <row r="180" ht="20.25" customHeight="1">
      <c r="A180" s="191"/>
      <c r="B180" s="191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</row>
    <row r="181" ht="20.25" customHeight="1">
      <c r="A181" s="191"/>
      <c r="B181" s="191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</row>
    <row r="182" ht="20.25" customHeight="1">
      <c r="A182" s="191"/>
      <c r="B182" s="191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</row>
    <row r="183" ht="20.25" customHeight="1">
      <c r="A183" s="191"/>
      <c r="B183" s="191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</row>
    <row r="184" ht="20.25" customHeight="1">
      <c r="A184" s="191"/>
      <c r="B184" s="191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</row>
    <row r="185" ht="20.25" customHeight="1">
      <c r="A185" s="191"/>
      <c r="B185" s="191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</row>
    <row r="186" ht="20.25" customHeight="1">
      <c r="A186" s="191"/>
      <c r="B186" s="191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</row>
    <row r="187" ht="20.25" customHeight="1">
      <c r="A187" s="191"/>
      <c r="B187" s="191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</row>
    <row r="188" ht="20.25" customHeight="1">
      <c r="A188" s="191"/>
      <c r="B188" s="191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</row>
    <row r="189" ht="20.25" customHeight="1">
      <c r="A189" s="191"/>
      <c r="B189" s="191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</row>
    <row r="190" ht="20.25" customHeight="1">
      <c r="A190" s="191"/>
      <c r="B190" s="191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</row>
    <row r="191" ht="20.25" customHeight="1">
      <c r="A191" s="191"/>
      <c r="B191" s="191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</row>
    <row r="192" ht="20.25" customHeight="1">
      <c r="A192" s="191"/>
      <c r="B192" s="191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</row>
    <row r="193" ht="20.25" customHeight="1">
      <c r="A193" s="191"/>
      <c r="B193" s="191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</row>
    <row r="194" ht="20.25" customHeight="1">
      <c r="A194" s="191"/>
      <c r="B194" s="191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</row>
    <row r="195" ht="20.25" customHeight="1">
      <c r="A195" s="191"/>
      <c r="B195" s="191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</row>
    <row r="196" ht="20.25" customHeight="1">
      <c r="A196" s="191"/>
      <c r="B196" s="191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</row>
    <row r="197" ht="20.25" customHeight="1">
      <c r="A197" s="191"/>
      <c r="B197" s="191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</row>
    <row r="198" ht="20.25" customHeight="1">
      <c r="A198" s="191"/>
      <c r="B198" s="191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</row>
    <row r="199" ht="20.25" customHeight="1">
      <c r="A199" s="191"/>
      <c r="B199" s="191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</row>
    <row r="200" ht="20.25" customHeight="1">
      <c r="A200" s="191"/>
      <c r="B200" s="191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</row>
    <row r="201" ht="20.25" customHeight="1">
      <c r="A201" s="191"/>
      <c r="B201" s="191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</row>
    <row r="202" ht="20.25" customHeight="1">
      <c r="A202" s="191"/>
      <c r="B202" s="191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</row>
    <row r="203" ht="20.25" customHeight="1">
      <c r="A203" s="191"/>
      <c r="B203" s="191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</row>
    <row r="204" ht="20.25" customHeight="1">
      <c r="A204" s="191"/>
      <c r="B204" s="191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</row>
    <row r="205" ht="20.25" customHeight="1">
      <c r="A205" s="191"/>
      <c r="B205" s="191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</row>
    <row r="206" ht="20.25" customHeight="1">
      <c r="A206" s="191"/>
      <c r="B206" s="191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</row>
    <row r="207" ht="20.25" customHeight="1">
      <c r="A207" s="191"/>
      <c r="B207" s="191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</row>
    <row r="208" ht="20.25" customHeight="1">
      <c r="A208" s="191"/>
      <c r="B208" s="191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</row>
    <row r="209" ht="20.25" customHeight="1">
      <c r="A209" s="191"/>
      <c r="B209" s="191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</row>
    <row r="210" ht="20.25" customHeight="1">
      <c r="A210" s="191"/>
      <c r="B210" s="191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</row>
    <row r="211" ht="20.25" customHeight="1">
      <c r="A211" s="191"/>
      <c r="B211" s="191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</row>
    <row r="212" ht="20.25" customHeight="1">
      <c r="A212" s="191"/>
      <c r="B212" s="191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</row>
    <row r="213" ht="20.25" customHeight="1">
      <c r="A213" s="191"/>
      <c r="B213" s="191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</row>
    <row r="214" ht="20.25" customHeight="1">
      <c r="A214" s="191"/>
      <c r="B214" s="191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</row>
    <row r="215" ht="20.25" customHeight="1">
      <c r="A215" s="191"/>
      <c r="B215" s="191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</row>
    <row r="216" ht="20.25" customHeight="1">
      <c r="A216" s="191"/>
      <c r="B216" s="191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</row>
    <row r="217" ht="20.25" customHeight="1">
      <c r="A217" s="191"/>
      <c r="B217" s="191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</row>
    <row r="218" ht="20.25" customHeight="1">
      <c r="A218" s="191"/>
      <c r="B218" s="191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</row>
    <row r="219" ht="20.25" customHeight="1">
      <c r="A219" s="191"/>
      <c r="B219" s="191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</row>
    <row r="220" ht="20.25" customHeight="1">
      <c r="A220" s="191"/>
      <c r="B220" s="191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</row>
    <row r="221" ht="20.25" customHeight="1">
      <c r="A221" s="191"/>
      <c r="B221" s="191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</row>
    <row r="222" ht="20.25" customHeight="1">
      <c r="A222" s="191"/>
      <c r="B222" s="191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</row>
    <row r="223" ht="20.25" customHeight="1">
      <c r="A223" s="191"/>
      <c r="B223" s="191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</row>
    <row r="224" ht="20.25" customHeight="1">
      <c r="A224" s="191"/>
      <c r="B224" s="191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</row>
    <row r="225" ht="20.25" customHeight="1">
      <c r="A225" s="191"/>
      <c r="B225" s="191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</row>
    <row r="226" ht="20.25" customHeight="1">
      <c r="A226" s="191"/>
      <c r="B226" s="191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</row>
    <row r="227" ht="20.25" customHeight="1">
      <c r="A227" s="191"/>
      <c r="B227" s="191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</row>
    <row r="228" ht="20.25" customHeight="1">
      <c r="A228" s="191"/>
      <c r="B228" s="191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</row>
    <row r="229" ht="20.25" customHeight="1">
      <c r="A229" s="191"/>
      <c r="B229" s="191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</row>
    <row r="230" ht="20.25" customHeight="1">
      <c r="A230" s="191"/>
      <c r="B230" s="191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</row>
    <row r="231" ht="20.25" customHeight="1">
      <c r="A231" s="191"/>
      <c r="B231" s="191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</row>
    <row r="232" ht="20.25" customHeight="1">
      <c r="A232" s="191"/>
      <c r="B232" s="191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</row>
    <row r="233" ht="20.25" customHeight="1">
      <c r="A233" s="191"/>
      <c r="B233" s="191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</row>
    <row r="234" ht="20.25" customHeight="1">
      <c r="A234" s="191"/>
      <c r="B234" s="191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</row>
    <row r="235" ht="20.25" customHeight="1">
      <c r="A235" s="191"/>
      <c r="B235" s="191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</row>
    <row r="236" ht="20.25" customHeight="1">
      <c r="A236" s="191"/>
      <c r="B236" s="191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</row>
    <row r="237" ht="20.25" customHeight="1">
      <c r="A237" s="191"/>
      <c r="B237" s="191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</row>
    <row r="238" ht="20.25" customHeight="1">
      <c r="A238" s="191"/>
      <c r="B238" s="191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</row>
    <row r="239" ht="20.25" customHeight="1">
      <c r="A239" s="191"/>
      <c r="B239" s="191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</row>
    <row r="240" ht="20.25" customHeight="1">
      <c r="A240" s="191"/>
      <c r="B240" s="191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</row>
    <row r="241" ht="20.25" customHeight="1">
      <c r="A241" s="191"/>
      <c r="B241" s="191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</row>
    <row r="242" ht="20.25" customHeight="1">
      <c r="A242" s="191"/>
      <c r="B242" s="191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</row>
    <row r="243" ht="20.25" customHeight="1">
      <c r="A243" s="191"/>
      <c r="B243" s="191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4">
    <mergeCell ref="F13:T13"/>
    <mergeCell ref="U13:V13"/>
    <mergeCell ref="C14:E14"/>
    <mergeCell ref="F14:T14"/>
    <mergeCell ref="U14:V14"/>
    <mergeCell ref="W14:X14"/>
    <mergeCell ref="W15:X15"/>
    <mergeCell ref="C15:E15"/>
    <mergeCell ref="C16:E16"/>
    <mergeCell ref="C17:E17"/>
    <mergeCell ref="C18:E18"/>
    <mergeCell ref="F18:T18"/>
    <mergeCell ref="U18:V18"/>
    <mergeCell ref="W18:X18"/>
    <mergeCell ref="C31:E31"/>
    <mergeCell ref="F31:T31"/>
    <mergeCell ref="U31:V31"/>
    <mergeCell ref="W31:X31"/>
    <mergeCell ref="Y31:AB31"/>
    <mergeCell ref="AC31:AF31"/>
    <mergeCell ref="AG31:AJ31"/>
    <mergeCell ref="C32:E32"/>
    <mergeCell ref="F32:T32"/>
    <mergeCell ref="U32:V32"/>
    <mergeCell ref="W32:X32"/>
    <mergeCell ref="Y32:AB32"/>
    <mergeCell ref="AC32:AF32"/>
    <mergeCell ref="AG32:AJ32"/>
    <mergeCell ref="C1:AJ1"/>
    <mergeCell ref="C2:AJ2"/>
    <mergeCell ref="AC4:AJ4"/>
    <mergeCell ref="S6:AJ6"/>
    <mergeCell ref="N8:O8"/>
    <mergeCell ref="R8:V8"/>
    <mergeCell ref="Y8:Z8"/>
    <mergeCell ref="W13:X13"/>
    <mergeCell ref="Y13:AB13"/>
    <mergeCell ref="Y14:AB14"/>
    <mergeCell ref="AC13:AF13"/>
    <mergeCell ref="AG13:AJ13"/>
    <mergeCell ref="AC14:AF14"/>
    <mergeCell ref="AG14:AJ14"/>
    <mergeCell ref="C12:E12"/>
    <mergeCell ref="F12:T12"/>
    <mergeCell ref="U12:X12"/>
    <mergeCell ref="Y12:AB12"/>
    <mergeCell ref="AC12:AF12"/>
    <mergeCell ref="AG12:AJ12"/>
    <mergeCell ref="C13:E13"/>
    <mergeCell ref="F15:T15"/>
    <mergeCell ref="U15:V15"/>
    <mergeCell ref="Y15:AB15"/>
    <mergeCell ref="AC15:AF15"/>
    <mergeCell ref="AG15:AJ15"/>
    <mergeCell ref="Y18:AB18"/>
    <mergeCell ref="AC18:AF18"/>
    <mergeCell ref="AG18:AJ18"/>
    <mergeCell ref="W41:AI41"/>
    <mergeCell ref="X42:Y42"/>
    <mergeCell ref="AB42:AF42"/>
    <mergeCell ref="AI42:AJ42"/>
    <mergeCell ref="D35:T35"/>
    <mergeCell ref="W35:AI35"/>
    <mergeCell ref="E36:F36"/>
    <mergeCell ref="I36:M36"/>
    <mergeCell ref="P36:R36"/>
    <mergeCell ref="Y40:AG40"/>
    <mergeCell ref="E41:Q41"/>
    <mergeCell ref="U17:V17"/>
    <mergeCell ref="W17:X17"/>
    <mergeCell ref="Y17:AB17"/>
    <mergeCell ref="AC17:AF17"/>
    <mergeCell ref="F16:T16"/>
    <mergeCell ref="U16:V16"/>
    <mergeCell ref="W16:X16"/>
    <mergeCell ref="Y16:AB16"/>
    <mergeCell ref="AC16:AF16"/>
    <mergeCell ref="AG16:AJ16"/>
    <mergeCell ref="F17:T17"/>
    <mergeCell ref="AG17:AJ17"/>
    <mergeCell ref="C19:E19"/>
    <mergeCell ref="F19:T19"/>
    <mergeCell ref="U19:V19"/>
    <mergeCell ref="W19:X19"/>
    <mergeCell ref="Y19:AB19"/>
    <mergeCell ref="AC19:AF19"/>
    <mergeCell ref="AG19:AJ19"/>
    <mergeCell ref="C20:E20"/>
    <mergeCell ref="F20:T20"/>
    <mergeCell ref="U20:V20"/>
    <mergeCell ref="W20:X20"/>
    <mergeCell ref="Y20:AB20"/>
    <mergeCell ref="AC20:AF20"/>
    <mergeCell ref="AG20:AJ20"/>
    <mergeCell ref="C21:E21"/>
    <mergeCell ref="F21:T21"/>
    <mergeCell ref="U21:V21"/>
    <mergeCell ref="W21:X21"/>
    <mergeCell ref="Y21:AB21"/>
    <mergeCell ref="AC21:AF21"/>
    <mergeCell ref="AG21:AJ21"/>
    <mergeCell ref="C22:E22"/>
    <mergeCell ref="F22:T22"/>
    <mergeCell ref="U22:V22"/>
    <mergeCell ref="W22:X22"/>
    <mergeCell ref="Y22:AB22"/>
    <mergeCell ref="AC22:AF22"/>
    <mergeCell ref="AG22:AJ22"/>
    <mergeCell ref="C23:E23"/>
    <mergeCell ref="F23:T23"/>
    <mergeCell ref="U23:V23"/>
    <mergeCell ref="W23:X23"/>
    <mergeCell ref="Y23:AB23"/>
    <mergeCell ref="AC23:AF23"/>
    <mergeCell ref="AG23:AJ23"/>
    <mergeCell ref="C24:E24"/>
    <mergeCell ref="F24:T24"/>
    <mergeCell ref="U24:V24"/>
    <mergeCell ref="W24:X24"/>
    <mergeCell ref="Y24:AB24"/>
    <mergeCell ref="AC24:AF24"/>
    <mergeCell ref="AG24:AJ24"/>
    <mergeCell ref="C25:E25"/>
    <mergeCell ref="F25:T25"/>
    <mergeCell ref="U25:V25"/>
    <mergeCell ref="W25:X25"/>
    <mergeCell ref="Y25:AB25"/>
    <mergeCell ref="AC25:AF25"/>
    <mergeCell ref="AG25:AJ25"/>
    <mergeCell ref="C26:E26"/>
    <mergeCell ref="F26:T26"/>
    <mergeCell ref="U26:V26"/>
    <mergeCell ref="W26:X26"/>
    <mergeCell ref="Y26:AB26"/>
    <mergeCell ref="AC26:AF26"/>
    <mergeCell ref="AG26:AJ26"/>
    <mergeCell ref="C27:E27"/>
    <mergeCell ref="F27:T27"/>
    <mergeCell ref="U27:V27"/>
    <mergeCell ref="W27:X27"/>
    <mergeCell ref="Y27:AB27"/>
    <mergeCell ref="AC27:AF27"/>
    <mergeCell ref="AG27:AJ27"/>
    <mergeCell ref="C28:E28"/>
    <mergeCell ref="F28:T28"/>
    <mergeCell ref="U28:V28"/>
    <mergeCell ref="W28:X28"/>
    <mergeCell ref="Y28:AB28"/>
    <mergeCell ref="AC28:AF28"/>
    <mergeCell ref="AG28:AJ28"/>
    <mergeCell ref="C29:E29"/>
    <mergeCell ref="F29:T29"/>
    <mergeCell ref="U29:V29"/>
    <mergeCell ref="W29:X29"/>
    <mergeCell ref="Y29:AB29"/>
    <mergeCell ref="AC29:AF29"/>
    <mergeCell ref="AG29:AJ29"/>
    <mergeCell ref="C30:E30"/>
    <mergeCell ref="F30:T30"/>
    <mergeCell ref="U30:V30"/>
    <mergeCell ref="W30:X30"/>
    <mergeCell ref="Y30:AB30"/>
    <mergeCell ref="AC30:AF30"/>
    <mergeCell ref="AG30:AJ30"/>
  </mergeCells>
  <printOptions/>
  <pageMargins bottom="0.75" footer="0.0" header="0.0" left="0.7" right="0.7" top="0.75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5" width="7.63"/>
    <col customWidth="1" min="6" max="6" width="8.88"/>
    <col customWidth="1" min="7" max="9" width="7.63"/>
    <col customWidth="1" min="10" max="10" width="9.13"/>
    <col customWidth="1" min="11" max="11" width="7.0"/>
    <col customWidth="1" min="12" max="12" width="58.63"/>
    <col customWidth="1" min="13" max="26" width="7.0"/>
  </cols>
  <sheetData>
    <row r="1" ht="15.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ht="33.0" customHeight="1">
      <c r="A2" s="33"/>
      <c r="B2" s="286" t="s">
        <v>298</v>
      </c>
      <c r="C2" s="16"/>
      <c r="D2" s="16"/>
      <c r="E2" s="16"/>
      <c r="F2" s="16"/>
      <c r="G2" s="16"/>
      <c r="H2" s="16"/>
      <c r="I2" s="16"/>
      <c r="J2" s="17"/>
      <c r="K2" s="33"/>
      <c r="L2" s="3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ht="24.0" customHeight="1">
      <c r="A3" s="33"/>
      <c r="B3" s="287"/>
      <c r="C3" s="287"/>
      <c r="D3" s="287"/>
      <c r="E3" s="287"/>
      <c r="F3" s="476"/>
      <c r="G3" s="308" t="str">
        <f>"เขียนที่ "&amp;'รายการจัดซื้อจัดจ้าง'!I7</f>
        <v>เขียนที่ 287/1 ถนนพิชัยสงคราม ตำบลในเมือง อำเภอเมืองพิษณุโลก จังหวัดพิษณุโลก</v>
      </c>
      <c r="H3" s="16"/>
      <c r="I3" s="16"/>
      <c r="J3" s="17"/>
      <c r="K3" s="33"/>
      <c r="L3" s="3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ht="24.0" customHeight="1">
      <c r="A4" s="33"/>
      <c r="B4" s="287"/>
      <c r="C4" s="287"/>
      <c r="D4" s="287"/>
      <c r="E4" s="287"/>
      <c r="F4" s="287" t="str">
        <f>"วันที่ "&amp;'รายการจัดซื้อจัดจ้าง'!AG27</f>
        <v>วันที่ 6 เดือน พฤษภาคม พ.ศ.2566</v>
      </c>
      <c r="G4" s="287"/>
      <c r="H4" s="287"/>
      <c r="I4" s="477"/>
      <c r="J4" s="477"/>
      <c r="K4" s="33"/>
      <c r="L4" s="33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10.5" customHeight="1">
      <c r="A5" s="33"/>
      <c r="B5" s="287"/>
      <c r="C5" s="287"/>
      <c r="D5" s="287"/>
      <c r="E5" s="287"/>
      <c r="F5" s="477"/>
      <c r="G5" s="477"/>
      <c r="H5" s="477"/>
      <c r="I5" s="477"/>
      <c r="J5" s="477"/>
      <c r="K5" s="33"/>
      <c r="L5" s="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ht="24.0" customHeight="1">
      <c r="A6" s="33"/>
      <c r="B6" s="308" t="str">
        <f>"เรื่อง   ขอส่งมอบงาน"&amp;'รายการจัดซื้อจัดจ้าง'!J4&amp;'รายการจัดซื้อจัดจ้าง'!O4</f>
        <v>เรื่อง   ขอส่งมอบงานจ้าง</v>
      </c>
      <c r="C6" s="16"/>
      <c r="D6" s="16"/>
      <c r="E6" s="16"/>
      <c r="F6" s="16"/>
      <c r="G6" s="16"/>
      <c r="H6" s="16"/>
      <c r="I6" s="16"/>
      <c r="J6" s="17"/>
      <c r="K6" s="33"/>
      <c r="L6" s="33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>
      <c r="A7" s="33"/>
      <c r="B7" s="477"/>
      <c r="C7" s="57"/>
      <c r="D7" s="57"/>
      <c r="E7" s="57"/>
      <c r="F7" s="57"/>
      <c r="G7" s="57"/>
      <c r="H7" s="57"/>
      <c r="I7" s="57"/>
      <c r="J7" s="57"/>
      <c r="K7" s="33"/>
      <c r="L7" s="3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ht="24.0" customHeight="1">
      <c r="A8" s="33"/>
      <c r="B8" s="308" t="str">
        <f>"เรียน  ผู้อำนวยการโรงเรียน"&amp;'หน้าหลัก'!C4</f>
        <v>เรียน  ผู้อำนวยการโรงเรียนวัดกาญจนาราม</v>
      </c>
      <c r="C8" s="16"/>
      <c r="D8" s="16"/>
      <c r="E8" s="16"/>
      <c r="F8" s="16"/>
      <c r="G8" s="16"/>
      <c r="H8" s="16"/>
      <c r="I8" s="16"/>
      <c r="J8" s="17"/>
      <c r="K8" s="33"/>
      <c r="L8" s="3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ht="7.5" customHeight="1">
      <c r="A9" s="33"/>
      <c r="B9" s="477"/>
      <c r="C9" s="477"/>
      <c r="D9" s="477"/>
      <c r="E9" s="477"/>
      <c r="F9" s="477"/>
      <c r="G9" s="477"/>
      <c r="H9" s="477"/>
      <c r="I9" s="477"/>
      <c r="J9" s="477"/>
      <c r="K9" s="33"/>
      <c r="L9" s="3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ht="24.0" customHeight="1">
      <c r="A10" s="33"/>
      <c r="B10" s="478" t="str">
        <f>"                ตามที่โรงเรียน"&amp;'หน้าหลัก'!C4&amp;" ได้ตกลงจ้างให้ ข้าพเจ้า "&amp;'รายการจัดซื้อจัดจ้าง'!AD12&amp;" "&amp;'รายการจัดซื้อจัดจ้าง'!O4&amp;" กำหนดส่งมอบ"&amp;"วันที่ "&amp;'รายการจัดซื้อจัดจ้าง'!AG26&amp;" นั้น "</f>
        <v>                ตามที่โรงเรียนวัดกาญจนาราม ได้ตกลงจ้างให้ ข้าพเจ้า บริษัท สวัสดีพานิช สเตชั่นเนอรี่ จำกัด  กำหนดส่งมอบวันที่ 6 เดือน พฤษภาคม พ.ศ.2566 นั้น </v>
      </c>
      <c r="C10" s="6"/>
      <c r="D10" s="6"/>
      <c r="E10" s="6"/>
      <c r="F10" s="6"/>
      <c r="G10" s="6"/>
      <c r="H10" s="6"/>
      <c r="I10" s="6"/>
      <c r="J10" s="4"/>
      <c r="K10" s="33"/>
      <c r="L10" s="33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27.0" customHeight="1">
      <c r="A11" s="33"/>
      <c r="B11" s="10"/>
      <c r="C11" s="11"/>
      <c r="D11" s="11"/>
      <c r="E11" s="11"/>
      <c r="F11" s="11"/>
      <c r="G11" s="11"/>
      <c r="H11" s="11"/>
      <c r="I11" s="11"/>
      <c r="J11" s="12"/>
      <c r="K11" s="33"/>
      <c r="L11" s="3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24.0" customHeight="1">
      <c r="A12" s="33"/>
      <c r="B12" s="478" t="str">
        <f>"                บัดนี้ ข้าพเจ้าได้ดำเนินการเสร็จเรียบร้อยแล้ว ขอให้ทำการตรวจรับพัสดุและเบิกจ่ายเงิน"&amp;IF('รายการจัดซื้อจัดจ้าง'!J4="จ้าง","ค่าจ้าง","")&amp;" จำนวน "&amp;TEXT('รายการจัดซื้อจัดจ้าง'!T8,"#,###,##0.00")&amp;" บาท ให้กับข้าพเจ้าด้วย"</f>
        <v>                บัดนี้ ข้าพเจ้าได้ดำเนินการเสร็จเรียบร้อยแล้ว ขอให้ทำการตรวจรับพัสดุและเบิกจ่ายเงินค่าจ้าง จำนวน 10,455.00 บาท ให้กับข้าพเจ้าด้วย</v>
      </c>
      <c r="C12" s="6"/>
      <c r="D12" s="6"/>
      <c r="E12" s="6"/>
      <c r="F12" s="6"/>
      <c r="G12" s="6"/>
      <c r="H12" s="6"/>
      <c r="I12" s="6"/>
      <c r="J12" s="4"/>
      <c r="K12" s="33"/>
      <c r="L12" s="33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27.0" customHeight="1">
      <c r="A13" s="33"/>
      <c r="B13" s="10"/>
      <c r="C13" s="11"/>
      <c r="D13" s="11"/>
      <c r="E13" s="11"/>
      <c r="F13" s="11"/>
      <c r="G13" s="11"/>
      <c r="H13" s="11"/>
      <c r="I13" s="11"/>
      <c r="J13" s="12"/>
      <c r="K13" s="33"/>
      <c r="L13" s="3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ht="24.0" customHeight="1">
      <c r="A14" s="33"/>
      <c r="B14" s="287"/>
      <c r="C14" s="287"/>
      <c r="D14" s="287"/>
      <c r="E14" s="288"/>
      <c r="F14" s="301" t="s">
        <v>299</v>
      </c>
      <c r="G14" s="16"/>
      <c r="H14" s="16"/>
      <c r="I14" s="17"/>
      <c r="J14" s="287"/>
      <c r="K14" s="33"/>
      <c r="L14" s="3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ht="24.0" customHeight="1">
      <c r="A15" s="33"/>
      <c r="B15" s="287"/>
      <c r="C15" s="287"/>
      <c r="D15" s="287"/>
      <c r="E15" s="287"/>
      <c r="F15" s="287"/>
      <c r="G15" s="287"/>
      <c r="H15" s="287"/>
      <c r="I15" s="287"/>
      <c r="J15" s="287"/>
      <c r="K15" s="33"/>
      <c r="L15" s="33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24.0" customHeight="1">
      <c r="A16" s="33"/>
      <c r="B16" s="287"/>
      <c r="C16" s="287"/>
      <c r="D16" s="287"/>
      <c r="E16" s="287"/>
      <c r="F16" s="303" t="str">
        <f>"("&amp;'รายการจัดซื้อจัดจ้าง'!T7&amp;")"</f>
        <v>(                                             )</v>
      </c>
      <c r="G16" s="16"/>
      <c r="H16" s="16"/>
      <c r="I16" s="17"/>
      <c r="J16" s="287"/>
      <c r="K16" s="33"/>
      <c r="L16" s="3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24.0" customHeight="1">
      <c r="A17" s="33"/>
      <c r="B17" s="287"/>
      <c r="C17" s="287"/>
      <c r="D17" s="287"/>
      <c r="E17" s="287"/>
      <c r="F17" s="304"/>
      <c r="G17" s="57"/>
      <c r="H17" s="57"/>
      <c r="I17" s="57"/>
      <c r="J17" s="287"/>
      <c r="K17" s="33"/>
      <c r="L17" s="33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24.0" customHeight="1">
      <c r="A18" s="33"/>
      <c r="B18" s="287"/>
      <c r="C18" s="287"/>
      <c r="D18" s="287"/>
      <c r="E18" s="479"/>
      <c r="F18" s="480" t="str">
        <f>F4</f>
        <v>วันที่ 6 เดือน พฤษภาคม พ.ศ.2566</v>
      </c>
      <c r="G18" s="16"/>
      <c r="H18" s="16"/>
      <c r="I18" s="17"/>
      <c r="J18" s="287"/>
      <c r="K18" s="33"/>
      <c r="L18" s="33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23.25" customHeight="1">
      <c r="A19" s="33"/>
      <c r="B19" s="287"/>
      <c r="C19" s="287"/>
      <c r="D19" s="287"/>
      <c r="E19" s="479"/>
      <c r="F19" s="481"/>
      <c r="G19" s="304"/>
      <c r="H19" s="304"/>
      <c r="I19" s="304"/>
      <c r="J19" s="287"/>
      <c r="K19" s="33"/>
      <c r="L19" s="33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ht="23.25" customHeight="1">
      <c r="A20" s="33"/>
      <c r="B20" s="287"/>
      <c r="C20" s="287"/>
      <c r="D20" s="287"/>
      <c r="E20" s="479"/>
      <c r="F20" s="481"/>
      <c r="G20" s="304"/>
      <c r="H20" s="304"/>
      <c r="I20" s="304"/>
      <c r="J20" s="287"/>
      <c r="K20" s="33"/>
      <c r="L20" s="33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17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ht="17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ht="17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ht="17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ht="17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17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ht="17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ht="17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ht="17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ht="17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ht="17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ht="17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ht="17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ht="17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ht="17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17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ht="17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ht="17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ht="17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ht="17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17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ht="17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ht="17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17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17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17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17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17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ht="17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ht="17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ht="17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ht="17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ht="17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17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17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17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17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17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17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17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17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17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17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17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17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17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17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17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17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17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17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17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17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17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17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17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17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17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17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17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17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17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17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17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17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17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17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17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17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17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17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17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17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17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17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17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17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17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17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17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17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17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17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17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17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17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17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17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17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17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17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17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17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17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17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17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17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17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17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17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17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17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17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17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17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17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17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17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17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17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17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17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17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17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17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17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17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17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17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17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17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17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17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17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17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17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17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17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17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17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17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17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17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17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17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17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17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17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17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17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17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17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17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17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17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17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17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17.2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17.2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17.2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17.2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17.2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17.2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17.2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17.2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17.2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17.2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17.2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17.2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17.2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17.2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17.2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17.2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17.2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17.2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17.2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17.2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17.2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17.2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17.2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17.2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17.2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17.2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17.2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17.2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17.2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17.2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17.2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17.2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17.2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17.2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17.2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17.2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17.2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17.2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17.2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17.2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17.2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17.2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17.2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17.2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17.2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17.2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17.2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F16:I16"/>
    <mergeCell ref="F18:I18"/>
    <mergeCell ref="B2:J2"/>
    <mergeCell ref="G3:J3"/>
    <mergeCell ref="B6:J6"/>
    <mergeCell ref="B8:J8"/>
    <mergeCell ref="B10:J11"/>
    <mergeCell ref="B12:J13"/>
    <mergeCell ref="F14:I1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.0"/>
    <col customWidth="1" min="3" max="3" width="7.63"/>
    <col customWidth="1" min="4" max="4" width="6.38"/>
    <col customWidth="1" min="5" max="5" width="9.38"/>
    <col customWidth="1" min="6" max="8" width="7.63"/>
    <col customWidth="1" min="9" max="9" width="12.88"/>
    <col customWidth="1" min="10" max="10" width="4.38"/>
    <col customWidth="1" min="11" max="11" width="9.0"/>
    <col customWidth="1" min="12" max="12" width="2.88"/>
    <col customWidth="1" min="13" max="13" width="3.63"/>
    <col customWidth="1" min="14" max="27" width="7.0"/>
  </cols>
  <sheetData>
    <row r="1" ht="29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57"/>
      <c r="V1" s="57"/>
      <c r="W1" s="57"/>
      <c r="X1" s="57"/>
      <c r="Y1" s="57"/>
      <c r="Z1" s="57"/>
      <c r="AA1" s="57"/>
    </row>
    <row r="2" ht="29.25" customHeight="1">
      <c r="A2" s="33"/>
      <c r="B2" s="287"/>
      <c r="C2" s="286" t="s">
        <v>300</v>
      </c>
      <c r="D2" s="16"/>
      <c r="E2" s="16"/>
      <c r="F2" s="16"/>
      <c r="G2" s="16"/>
      <c r="H2" s="16"/>
      <c r="I2" s="16"/>
      <c r="J2" s="16"/>
      <c r="K2" s="16"/>
      <c r="L2" s="17"/>
      <c r="M2" s="287"/>
      <c r="N2" s="33"/>
      <c r="O2" s="33"/>
      <c r="P2" s="33"/>
      <c r="Q2" s="33"/>
      <c r="R2" s="33"/>
      <c r="S2" s="33"/>
      <c r="T2" s="33"/>
      <c r="U2" s="287"/>
      <c r="V2" s="287"/>
      <c r="W2" s="287"/>
      <c r="X2" s="287"/>
      <c r="Y2" s="287"/>
      <c r="Z2" s="287"/>
      <c r="AA2" s="287"/>
    </row>
    <row r="3" ht="29.25" customHeight="1">
      <c r="A3" s="33"/>
      <c r="B3" s="287"/>
      <c r="C3" s="287"/>
      <c r="D3" s="287"/>
      <c r="E3" s="287"/>
      <c r="F3" s="287"/>
      <c r="G3" s="287"/>
      <c r="H3" s="292" t="s">
        <v>301</v>
      </c>
      <c r="I3" s="16"/>
      <c r="J3" s="16"/>
      <c r="K3" s="16"/>
      <c r="L3" s="17"/>
      <c r="M3" s="287"/>
      <c r="N3" s="33"/>
      <c r="O3" s="33"/>
      <c r="P3" s="33"/>
      <c r="Q3" s="33"/>
      <c r="R3" s="33"/>
      <c r="S3" s="33"/>
      <c r="T3" s="33"/>
      <c r="U3" s="287"/>
      <c r="V3" s="287"/>
      <c r="W3" s="287"/>
      <c r="X3" s="287"/>
      <c r="Y3" s="287"/>
      <c r="Z3" s="287"/>
      <c r="AA3" s="287"/>
    </row>
    <row r="4" ht="45.75" customHeight="1">
      <c r="A4" s="33"/>
      <c r="B4" s="287"/>
      <c r="C4" s="482" t="str">
        <f>"               ข้าพเจ้า "&amp;'รายการจัดซื้อจัดจ้าง'!AD12&amp;" อยู่บ้านเลขที่ "&amp;'รายการจัดซื้อจัดจ้าง'!I7&amp;" ได้รับเงินจาก โรงเรียน"&amp;'หน้าหลัก'!C4&amp;" อำเภอเมือง จังหวัดบุรีรัมย์  ดังรายการต่อไปนี้ "</f>
        <v>               ข้าพเจ้า บริษัท สวัสดีพานิช สเตชั่นเนอรี่ จำกัด อยู่บ้านเลขที่ 287/1 ถนนพิชัยสงคราม ตำบลในเมือง อำเภอเมืองพิษณุโลก จังหวัดพิษณุโลก ได้รับเงินจาก โรงเรียนวัดกาญจนาราม อำเภอเมือง จังหวัดบุรีรัมย์  ดังรายการต่อไปนี้ </v>
      </c>
      <c r="D4" s="109"/>
      <c r="E4" s="109"/>
      <c r="F4" s="109"/>
      <c r="G4" s="109"/>
      <c r="H4" s="109"/>
      <c r="I4" s="109"/>
      <c r="J4" s="109"/>
      <c r="K4" s="109"/>
      <c r="L4" s="110"/>
      <c r="M4" s="287"/>
      <c r="N4" s="33"/>
      <c r="O4" s="33"/>
      <c r="P4" s="33"/>
      <c r="Q4" s="33"/>
      <c r="R4" s="33"/>
      <c r="S4" s="33"/>
      <c r="T4" s="33"/>
      <c r="U4" s="287"/>
      <c r="V4" s="287"/>
      <c r="W4" s="287"/>
      <c r="X4" s="287"/>
      <c r="Y4" s="287"/>
      <c r="Z4" s="287"/>
      <c r="AA4" s="287"/>
    </row>
    <row r="5" ht="29.25" customHeight="1">
      <c r="A5" s="33"/>
      <c r="B5" s="287"/>
      <c r="C5" s="483" t="s">
        <v>237</v>
      </c>
      <c r="D5" s="91"/>
      <c r="E5" s="91"/>
      <c r="F5" s="91"/>
      <c r="G5" s="91"/>
      <c r="H5" s="92"/>
      <c r="I5" s="483" t="s">
        <v>86</v>
      </c>
      <c r="J5" s="92"/>
      <c r="K5" s="483" t="s">
        <v>302</v>
      </c>
      <c r="L5" s="92"/>
      <c r="M5" s="287"/>
      <c r="N5" s="33"/>
      <c r="O5" s="33"/>
      <c r="P5" s="33"/>
      <c r="Q5" s="33"/>
      <c r="R5" s="33"/>
      <c r="S5" s="33"/>
      <c r="T5" s="33"/>
      <c r="U5" s="287"/>
      <c r="V5" s="287"/>
      <c r="W5" s="287"/>
      <c r="X5" s="287"/>
      <c r="Y5" s="287"/>
      <c r="Z5" s="287"/>
      <c r="AA5" s="287"/>
    </row>
    <row r="6" ht="29.25" customHeight="1">
      <c r="A6" s="33"/>
      <c r="B6" s="287"/>
      <c r="C6" s="484" t="str">
        <f>"ได้รับเงินค่า "&amp;'รายการจัดซื้อจัดจ้าง'!J4&amp;'รายการจัดซื้อจัดจ้าง'!O4</f>
        <v>ได้รับเงินค่า จ้าง</v>
      </c>
      <c r="D6" s="166"/>
      <c r="E6" s="166"/>
      <c r="F6" s="166"/>
      <c r="G6" s="166"/>
      <c r="H6" s="69"/>
      <c r="I6" s="485">
        <f>'รายการจัดซื้อจัดจ้าง'!T8</f>
        <v>10455</v>
      </c>
      <c r="J6" s="486" t="s">
        <v>20</v>
      </c>
      <c r="K6" s="487"/>
      <c r="L6" s="69"/>
      <c r="M6" s="287"/>
      <c r="N6" s="33"/>
      <c r="O6" s="33"/>
      <c r="P6" s="33"/>
      <c r="Q6" s="33"/>
      <c r="R6" s="33"/>
      <c r="S6" s="33"/>
      <c r="T6" s="33"/>
      <c r="U6" s="287"/>
      <c r="V6" s="287"/>
      <c r="W6" s="287"/>
      <c r="X6" s="287"/>
      <c r="Y6" s="287"/>
      <c r="Z6" s="287"/>
      <c r="AA6" s="287"/>
    </row>
    <row r="7" ht="29.25" customHeight="1">
      <c r="A7" s="33"/>
      <c r="B7" s="287"/>
      <c r="C7" s="72"/>
      <c r="H7" s="73"/>
      <c r="I7" s="74"/>
      <c r="J7" s="74"/>
      <c r="K7" s="72"/>
      <c r="L7" s="73"/>
      <c r="M7" s="287"/>
      <c r="N7" s="33"/>
      <c r="O7" s="33"/>
      <c r="P7" s="33"/>
      <c r="Q7" s="33"/>
      <c r="R7" s="33"/>
      <c r="S7" s="33"/>
      <c r="T7" s="33"/>
      <c r="U7" s="287"/>
      <c r="V7" s="287"/>
      <c r="W7" s="287"/>
      <c r="X7" s="287"/>
      <c r="Y7" s="287"/>
      <c r="Z7" s="287"/>
      <c r="AA7" s="287"/>
    </row>
    <row r="8" ht="29.25" customHeight="1">
      <c r="A8" s="33"/>
      <c r="B8" s="287"/>
      <c r="C8" s="72"/>
      <c r="H8" s="73"/>
      <c r="I8" s="74"/>
      <c r="J8" s="74"/>
      <c r="K8" s="72"/>
      <c r="L8" s="73"/>
      <c r="M8" s="287"/>
      <c r="N8" s="33"/>
      <c r="O8" s="33"/>
      <c r="P8" s="33"/>
      <c r="Q8" s="33"/>
      <c r="R8" s="33"/>
      <c r="S8" s="33"/>
      <c r="T8" s="33"/>
      <c r="U8" s="287"/>
      <c r="V8" s="287"/>
      <c r="W8" s="287"/>
      <c r="X8" s="287"/>
      <c r="Y8" s="287"/>
      <c r="Z8" s="287"/>
      <c r="AA8" s="287"/>
    </row>
    <row r="9" ht="29.25" customHeight="1">
      <c r="A9" s="33"/>
      <c r="B9" s="287"/>
      <c r="C9" s="72"/>
      <c r="H9" s="73"/>
      <c r="I9" s="74"/>
      <c r="J9" s="74"/>
      <c r="K9" s="72"/>
      <c r="L9" s="73"/>
      <c r="M9" s="287"/>
      <c r="N9" s="33"/>
      <c r="O9" s="33"/>
      <c r="P9" s="33"/>
      <c r="Q9" s="33"/>
      <c r="R9" s="33"/>
      <c r="S9" s="33"/>
      <c r="T9" s="33"/>
      <c r="U9" s="287"/>
      <c r="V9" s="287"/>
      <c r="W9" s="287"/>
      <c r="X9" s="287"/>
      <c r="Y9" s="287"/>
      <c r="Z9" s="287"/>
      <c r="AA9" s="287"/>
    </row>
    <row r="10" ht="29.25" customHeight="1">
      <c r="A10" s="33"/>
      <c r="B10" s="287"/>
      <c r="C10" s="72"/>
      <c r="H10" s="73"/>
      <c r="I10" s="74"/>
      <c r="J10" s="74"/>
      <c r="K10" s="72"/>
      <c r="L10" s="73"/>
      <c r="M10" s="287"/>
      <c r="N10" s="33"/>
      <c r="O10" s="33"/>
      <c r="P10" s="33"/>
      <c r="Q10" s="33"/>
      <c r="R10" s="33"/>
      <c r="S10" s="33"/>
      <c r="T10" s="33"/>
      <c r="U10" s="287"/>
      <c r="V10" s="287"/>
      <c r="W10" s="287"/>
      <c r="X10" s="287"/>
      <c r="Y10" s="287"/>
      <c r="Z10" s="287"/>
      <c r="AA10" s="287"/>
    </row>
    <row r="11" ht="29.25" customHeight="1">
      <c r="A11" s="33"/>
      <c r="B11" s="287"/>
      <c r="C11" s="72"/>
      <c r="H11" s="73"/>
      <c r="I11" s="74"/>
      <c r="J11" s="74"/>
      <c r="K11" s="72"/>
      <c r="L11" s="73"/>
      <c r="M11" s="287"/>
      <c r="N11" s="33"/>
      <c r="O11" s="33"/>
      <c r="P11" s="33"/>
      <c r="Q11" s="33"/>
      <c r="R11" s="33"/>
      <c r="S11" s="33"/>
      <c r="T11" s="33"/>
      <c r="U11" s="287"/>
      <c r="V11" s="287"/>
      <c r="W11" s="287"/>
      <c r="X11" s="287"/>
      <c r="Y11" s="287"/>
      <c r="Z11" s="287"/>
      <c r="AA11" s="287"/>
    </row>
    <row r="12" ht="29.25" customHeight="1">
      <c r="A12" s="33"/>
      <c r="B12" s="287"/>
      <c r="C12" s="72"/>
      <c r="H12" s="73"/>
      <c r="I12" s="74"/>
      <c r="J12" s="74"/>
      <c r="K12" s="72"/>
      <c r="L12" s="73"/>
      <c r="M12" s="287"/>
      <c r="N12" s="33"/>
      <c r="O12" s="33"/>
      <c r="P12" s="33"/>
      <c r="Q12" s="33"/>
      <c r="R12" s="33"/>
      <c r="S12" s="33"/>
      <c r="T12" s="33"/>
      <c r="U12" s="287"/>
      <c r="V12" s="287"/>
      <c r="W12" s="287"/>
      <c r="X12" s="287"/>
      <c r="Y12" s="287"/>
      <c r="Z12" s="287"/>
      <c r="AA12" s="287"/>
    </row>
    <row r="13" ht="29.25" customHeight="1">
      <c r="A13" s="33"/>
      <c r="B13" s="287"/>
      <c r="C13" s="72"/>
      <c r="H13" s="73"/>
      <c r="I13" s="74"/>
      <c r="J13" s="74"/>
      <c r="K13" s="72"/>
      <c r="L13" s="73"/>
      <c r="M13" s="287"/>
      <c r="N13" s="33"/>
      <c r="O13" s="33"/>
      <c r="P13" s="33"/>
      <c r="Q13" s="33"/>
      <c r="R13" s="33"/>
      <c r="S13" s="33"/>
      <c r="T13" s="33"/>
      <c r="U13" s="287"/>
      <c r="V13" s="287"/>
      <c r="W13" s="287"/>
      <c r="X13" s="287"/>
      <c r="Y13" s="287"/>
      <c r="Z13" s="287"/>
      <c r="AA13" s="287"/>
    </row>
    <row r="14" ht="29.25" customHeight="1">
      <c r="A14" s="33"/>
      <c r="B14" s="287"/>
      <c r="C14" s="72"/>
      <c r="H14" s="73"/>
      <c r="I14" s="74"/>
      <c r="J14" s="74"/>
      <c r="K14" s="72"/>
      <c r="L14" s="73"/>
      <c r="M14" s="287"/>
      <c r="N14" s="33"/>
      <c r="O14" s="33"/>
      <c r="P14" s="33"/>
      <c r="Q14" s="33"/>
      <c r="R14" s="33"/>
      <c r="S14" s="33"/>
      <c r="T14" s="33"/>
      <c r="U14" s="287"/>
      <c r="V14" s="287"/>
      <c r="W14" s="287"/>
      <c r="X14" s="287"/>
      <c r="Y14" s="287"/>
      <c r="Z14" s="287"/>
      <c r="AA14" s="287"/>
    </row>
    <row r="15" ht="29.25" customHeight="1">
      <c r="A15" s="33"/>
      <c r="B15" s="287"/>
      <c r="C15" s="72"/>
      <c r="H15" s="73"/>
      <c r="I15" s="74"/>
      <c r="J15" s="74"/>
      <c r="K15" s="72"/>
      <c r="L15" s="73"/>
      <c r="M15" s="287"/>
      <c r="N15" s="33"/>
      <c r="O15" s="33"/>
      <c r="P15" s="33"/>
      <c r="Q15" s="33"/>
      <c r="R15" s="33"/>
      <c r="S15" s="33"/>
      <c r="T15" s="33"/>
      <c r="U15" s="287"/>
      <c r="V15" s="287"/>
      <c r="W15" s="287"/>
      <c r="X15" s="287"/>
      <c r="Y15" s="287"/>
      <c r="Z15" s="287"/>
      <c r="AA15" s="287"/>
    </row>
    <row r="16" ht="29.25" customHeight="1">
      <c r="A16" s="33"/>
      <c r="B16" s="287"/>
      <c r="C16" s="72"/>
      <c r="H16" s="73"/>
      <c r="I16" s="74"/>
      <c r="J16" s="74"/>
      <c r="K16" s="72"/>
      <c r="L16" s="73"/>
      <c r="M16" s="287"/>
      <c r="N16" s="33"/>
      <c r="O16" s="33"/>
      <c r="P16" s="33"/>
      <c r="Q16" s="33"/>
      <c r="R16" s="33"/>
      <c r="S16" s="33"/>
      <c r="T16" s="33"/>
      <c r="U16" s="287"/>
      <c r="V16" s="287"/>
      <c r="W16" s="287"/>
      <c r="X16" s="287"/>
      <c r="Y16" s="287"/>
      <c r="Z16" s="287"/>
      <c r="AA16" s="287"/>
    </row>
    <row r="17" ht="29.25" customHeight="1">
      <c r="A17" s="33"/>
      <c r="B17" s="287"/>
      <c r="C17" s="72"/>
      <c r="H17" s="73"/>
      <c r="I17" s="74"/>
      <c r="J17" s="74"/>
      <c r="K17" s="72"/>
      <c r="L17" s="73"/>
      <c r="M17" s="287"/>
      <c r="N17" s="33"/>
      <c r="O17" s="33"/>
      <c r="P17" s="33"/>
      <c r="Q17" s="33"/>
      <c r="R17" s="33"/>
      <c r="S17" s="33"/>
      <c r="T17" s="33"/>
      <c r="U17" s="287"/>
      <c r="V17" s="287"/>
      <c r="W17" s="287"/>
      <c r="X17" s="287"/>
      <c r="Y17" s="287"/>
      <c r="Z17" s="287"/>
      <c r="AA17" s="287"/>
    </row>
    <row r="18" ht="29.25" customHeight="1">
      <c r="A18" s="33"/>
      <c r="B18" s="287"/>
      <c r="C18" s="72"/>
      <c r="H18" s="73"/>
      <c r="I18" s="74"/>
      <c r="J18" s="74"/>
      <c r="K18" s="72"/>
      <c r="L18" s="73"/>
      <c r="M18" s="287"/>
      <c r="N18" s="33"/>
      <c r="O18" s="33"/>
      <c r="P18" s="33"/>
      <c r="Q18" s="33"/>
      <c r="R18" s="33"/>
      <c r="S18" s="33"/>
      <c r="T18" s="33"/>
      <c r="U18" s="287"/>
      <c r="V18" s="287"/>
      <c r="W18" s="287"/>
      <c r="X18" s="287"/>
      <c r="Y18" s="287"/>
      <c r="Z18" s="287"/>
      <c r="AA18" s="287"/>
    </row>
    <row r="19" ht="29.25" customHeight="1">
      <c r="A19" s="33"/>
      <c r="B19" s="287"/>
      <c r="C19" s="72"/>
      <c r="H19" s="73"/>
      <c r="I19" s="74"/>
      <c r="J19" s="74"/>
      <c r="K19" s="72"/>
      <c r="L19" s="73"/>
      <c r="M19" s="287"/>
      <c r="N19" s="33"/>
      <c r="O19" s="33"/>
      <c r="P19" s="33"/>
      <c r="Q19" s="33"/>
      <c r="R19" s="33"/>
      <c r="S19" s="33"/>
      <c r="T19" s="33"/>
      <c r="U19" s="287"/>
      <c r="V19" s="287"/>
      <c r="W19" s="287"/>
      <c r="X19" s="287"/>
      <c r="Y19" s="287"/>
      <c r="Z19" s="287"/>
      <c r="AA19" s="287"/>
    </row>
    <row r="20" ht="29.25" customHeight="1">
      <c r="A20" s="33"/>
      <c r="B20" s="287"/>
      <c r="C20" s="72"/>
      <c r="H20" s="73"/>
      <c r="I20" s="74"/>
      <c r="J20" s="74"/>
      <c r="K20" s="72"/>
      <c r="L20" s="73"/>
      <c r="M20" s="287"/>
      <c r="N20" s="33"/>
      <c r="O20" s="33"/>
      <c r="P20" s="33"/>
      <c r="Q20" s="33"/>
      <c r="R20" s="33"/>
      <c r="S20" s="33"/>
      <c r="T20" s="33"/>
      <c r="U20" s="287"/>
      <c r="V20" s="287"/>
      <c r="W20" s="287"/>
      <c r="X20" s="287"/>
      <c r="Y20" s="287"/>
      <c r="Z20" s="287"/>
      <c r="AA20" s="287"/>
    </row>
    <row r="21" ht="29.25" customHeight="1">
      <c r="A21" s="33"/>
      <c r="B21" s="287"/>
      <c r="C21" s="83"/>
      <c r="D21" s="235"/>
      <c r="E21" s="235"/>
      <c r="F21" s="235"/>
      <c r="G21" s="235"/>
      <c r="H21" s="84"/>
      <c r="I21" s="85"/>
      <c r="J21" s="85"/>
      <c r="K21" s="83"/>
      <c r="L21" s="84"/>
      <c r="M21" s="287"/>
      <c r="N21" s="33"/>
      <c r="O21" s="33"/>
      <c r="P21" s="33"/>
      <c r="Q21" s="33"/>
      <c r="R21" s="33"/>
      <c r="S21" s="33"/>
      <c r="T21" s="33"/>
      <c r="U21" s="287"/>
      <c r="V21" s="287"/>
      <c r="W21" s="287"/>
      <c r="X21" s="287"/>
      <c r="Y21" s="287"/>
      <c r="Z21" s="287"/>
      <c r="AA21" s="287"/>
    </row>
    <row r="22" ht="29.25" customHeight="1">
      <c r="A22" s="33"/>
      <c r="B22" s="287"/>
      <c r="C22" s="483" t="s">
        <v>79</v>
      </c>
      <c r="D22" s="91"/>
      <c r="E22" s="91"/>
      <c r="F22" s="91"/>
      <c r="G22" s="91"/>
      <c r="H22" s="92"/>
      <c r="I22" s="488">
        <f t="shared" ref="I22:J22" si="1">I6</f>
        <v>10455</v>
      </c>
      <c r="J22" s="489" t="str">
        <f t="shared" si="1"/>
        <v>-</v>
      </c>
      <c r="K22" s="490"/>
      <c r="L22" s="491"/>
      <c r="M22" s="287"/>
      <c r="N22" s="33"/>
      <c r="O22" s="33"/>
      <c r="P22" s="33"/>
      <c r="Q22" s="33"/>
      <c r="R22" s="33"/>
      <c r="S22" s="33"/>
      <c r="T22" s="33"/>
      <c r="U22" s="287"/>
      <c r="V22" s="287"/>
      <c r="W22" s="287"/>
      <c r="X22" s="287"/>
      <c r="Y22" s="287"/>
      <c r="Z22" s="287"/>
      <c r="AA22" s="287"/>
    </row>
    <row r="23" ht="29.25" customHeight="1">
      <c r="A23" s="33"/>
      <c r="B23" s="287"/>
      <c r="C23" s="295" t="s">
        <v>303</v>
      </c>
      <c r="D23" s="288"/>
      <c r="E23" s="492"/>
      <c r="F23" s="288" t="str">
        <f>BAHTTEXT(I22)</f>
        <v>หนึ่งหมื่นสี่ร้อยห้าสิบห้าบาทถ้วน</v>
      </c>
      <c r="G23" s="288"/>
      <c r="H23" s="288"/>
      <c r="I23" s="288"/>
      <c r="J23" s="288"/>
      <c r="K23" s="288"/>
      <c r="L23" s="287"/>
      <c r="M23" s="287"/>
      <c r="N23" s="33"/>
      <c r="O23" s="33"/>
      <c r="P23" s="33"/>
      <c r="Q23" s="33"/>
      <c r="R23" s="33"/>
      <c r="S23" s="33"/>
      <c r="T23" s="33"/>
      <c r="U23" s="287"/>
      <c r="V23" s="287"/>
      <c r="W23" s="287"/>
      <c r="X23" s="287"/>
      <c r="Y23" s="287"/>
      <c r="Z23" s="287"/>
      <c r="AA23" s="287"/>
    </row>
    <row r="24" ht="29.25" customHeight="1">
      <c r="A24" s="33"/>
      <c r="B24" s="287"/>
      <c r="C24" s="287"/>
      <c r="D24" s="287"/>
      <c r="E24" s="287"/>
      <c r="F24" s="287"/>
      <c r="G24" s="303" t="s">
        <v>304</v>
      </c>
      <c r="H24" s="16"/>
      <c r="I24" s="16"/>
      <c r="J24" s="16"/>
      <c r="K24" s="17"/>
      <c r="L24" s="287"/>
      <c r="M24" s="287"/>
      <c r="N24" s="33"/>
      <c r="O24" s="33"/>
      <c r="P24" s="33"/>
      <c r="Q24" s="33"/>
      <c r="R24" s="33"/>
      <c r="S24" s="33"/>
      <c r="T24" s="33"/>
      <c r="U24" s="287"/>
      <c r="V24" s="287"/>
      <c r="W24" s="287"/>
      <c r="X24" s="287"/>
      <c r="Y24" s="287"/>
      <c r="Z24" s="287"/>
      <c r="AA24" s="287"/>
    </row>
    <row r="25" ht="29.25" customHeight="1">
      <c r="A25" s="33"/>
      <c r="B25" s="287"/>
      <c r="C25" s="287"/>
      <c r="D25" s="287"/>
      <c r="E25" s="287"/>
      <c r="F25" s="287"/>
      <c r="G25" s="287"/>
      <c r="H25" s="303" t="str">
        <f>"( "&amp;'รายการจัดซื้อจัดจ้าง'!T7&amp;" )"</f>
        <v>(                                               )</v>
      </c>
      <c r="I25" s="16"/>
      <c r="J25" s="17"/>
      <c r="K25" s="287"/>
      <c r="L25" s="287"/>
      <c r="M25" s="287"/>
      <c r="N25" s="33"/>
      <c r="O25" s="33"/>
      <c r="P25" s="33"/>
      <c r="Q25" s="33"/>
      <c r="R25" s="33"/>
      <c r="S25" s="33"/>
      <c r="T25" s="33"/>
      <c r="U25" s="287"/>
      <c r="V25" s="287"/>
      <c r="W25" s="287"/>
      <c r="X25" s="287"/>
      <c r="Y25" s="287"/>
      <c r="Z25" s="287"/>
      <c r="AA25" s="287"/>
    </row>
    <row r="26" ht="29.25" customHeight="1">
      <c r="A26" s="33"/>
      <c r="B26" s="287"/>
      <c r="C26" s="287"/>
      <c r="D26" s="287"/>
      <c r="E26" s="287"/>
      <c r="F26" s="287"/>
      <c r="G26" s="303" t="s">
        <v>305</v>
      </c>
      <c r="H26" s="16"/>
      <c r="I26" s="16"/>
      <c r="J26" s="16"/>
      <c r="K26" s="17"/>
      <c r="L26" s="287"/>
      <c r="M26" s="287"/>
      <c r="N26" s="33"/>
      <c r="O26" s="33"/>
      <c r="P26" s="33"/>
      <c r="Q26" s="33"/>
      <c r="R26" s="33"/>
      <c r="S26" s="33"/>
      <c r="T26" s="33"/>
      <c r="U26" s="287"/>
      <c r="V26" s="287"/>
      <c r="W26" s="287"/>
      <c r="X26" s="287"/>
      <c r="Y26" s="287"/>
      <c r="Z26" s="287"/>
      <c r="AA26" s="287"/>
    </row>
    <row r="27" ht="29.25" customHeight="1">
      <c r="A27" s="33"/>
      <c r="B27" s="287"/>
      <c r="C27" s="287"/>
      <c r="D27" s="287"/>
      <c r="E27" s="287"/>
      <c r="F27" s="287"/>
      <c r="G27" s="287"/>
      <c r="H27" s="303" t="str">
        <f>"( "&amp;'หน้าหลัก'!C13&amp;" )"</f>
        <v>( นางเพขรรัตน์   ภู่พัสกร )</v>
      </c>
      <c r="I27" s="16"/>
      <c r="J27" s="17"/>
      <c r="K27" s="287"/>
      <c r="L27" s="287"/>
      <c r="M27" s="287"/>
      <c r="N27" s="33"/>
      <c r="O27" s="33"/>
      <c r="P27" s="33"/>
      <c r="Q27" s="33"/>
      <c r="R27" s="33"/>
      <c r="S27" s="33"/>
      <c r="T27" s="33"/>
      <c r="U27" s="287"/>
      <c r="V27" s="287"/>
      <c r="W27" s="287"/>
      <c r="X27" s="287"/>
      <c r="Y27" s="287"/>
      <c r="Z27" s="287"/>
      <c r="AA27" s="287"/>
    </row>
    <row r="28" ht="29.25" customHeight="1">
      <c r="A28" s="33"/>
      <c r="B28" s="287"/>
      <c r="C28" s="287"/>
      <c r="D28" s="287"/>
      <c r="E28" s="287"/>
      <c r="F28" s="287"/>
      <c r="G28" s="303"/>
      <c r="H28" s="16"/>
      <c r="I28" s="16"/>
      <c r="J28" s="16"/>
      <c r="K28" s="17"/>
      <c r="L28" s="287"/>
      <c r="M28" s="287"/>
      <c r="N28" s="33"/>
      <c r="O28" s="33"/>
      <c r="P28" s="33"/>
      <c r="Q28" s="33"/>
      <c r="R28" s="33"/>
      <c r="S28" s="33"/>
      <c r="T28" s="33"/>
      <c r="U28" s="287"/>
      <c r="V28" s="287"/>
      <c r="W28" s="287"/>
      <c r="X28" s="287"/>
      <c r="Y28" s="287"/>
      <c r="Z28" s="287"/>
      <c r="AA28" s="287"/>
    </row>
    <row r="29" ht="29.25" customHeight="1">
      <c r="A29" s="33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33"/>
      <c r="O29" s="33"/>
      <c r="P29" s="33"/>
      <c r="Q29" s="33"/>
      <c r="R29" s="33"/>
      <c r="S29" s="33"/>
      <c r="T29" s="33"/>
      <c r="U29" s="287"/>
      <c r="V29" s="287"/>
      <c r="W29" s="287"/>
      <c r="X29" s="287"/>
      <c r="Y29" s="287"/>
      <c r="Z29" s="287"/>
      <c r="AA29" s="287"/>
    </row>
    <row r="30" ht="29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287"/>
      <c r="V30" s="287"/>
      <c r="W30" s="287"/>
      <c r="X30" s="287"/>
      <c r="Y30" s="287"/>
      <c r="Z30" s="287"/>
      <c r="AA30" s="287"/>
    </row>
    <row r="31" ht="29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287"/>
      <c r="V31" s="287"/>
      <c r="W31" s="287"/>
      <c r="X31" s="287"/>
      <c r="Y31" s="287"/>
      <c r="Z31" s="287"/>
      <c r="AA31" s="287"/>
    </row>
    <row r="32" ht="29.25" customHeight="1">
      <c r="A32" s="5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</row>
    <row r="33" ht="29.25" customHeight="1">
      <c r="A33" s="5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</row>
    <row r="34" ht="29.25" customHeight="1">
      <c r="A34" s="5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</row>
    <row r="35" ht="29.25" customHeight="1">
      <c r="A35" s="5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</row>
    <row r="36" ht="29.25" customHeight="1">
      <c r="A36" s="5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</row>
    <row r="37" ht="29.25" customHeight="1">
      <c r="A37" s="5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</row>
    <row r="38" ht="29.25" customHeight="1">
      <c r="A38" s="5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</row>
    <row r="39" ht="29.25" customHeight="1">
      <c r="A39" s="5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</row>
    <row r="40" ht="29.25" customHeight="1">
      <c r="A40" s="5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</row>
    <row r="41" ht="29.25" customHeight="1">
      <c r="A41" s="5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</row>
    <row r="42" ht="29.25" customHeight="1">
      <c r="A42" s="5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</row>
    <row r="43" ht="29.25" customHeight="1">
      <c r="A43" s="5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</row>
    <row r="44" ht="29.25" customHeight="1">
      <c r="A44" s="57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</row>
    <row r="45" ht="29.25" customHeight="1">
      <c r="A45" s="5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</row>
    <row r="46" ht="29.25" customHeight="1">
      <c r="A46" s="5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</row>
    <row r="47" ht="29.25" customHeight="1">
      <c r="A47" s="5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</row>
    <row r="48" ht="29.25" customHeight="1">
      <c r="A48" s="5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</row>
    <row r="49" ht="29.25" customHeight="1">
      <c r="A49" s="5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</row>
    <row r="50" ht="29.25" customHeight="1">
      <c r="A50" s="5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</row>
    <row r="51" ht="29.25" customHeight="1">
      <c r="A51" s="5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</row>
    <row r="52" ht="29.25" customHeight="1">
      <c r="A52" s="5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</row>
    <row r="53" ht="29.25" customHeight="1">
      <c r="A53" s="5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</row>
    <row r="54" ht="29.25" customHeight="1">
      <c r="A54" s="5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</row>
    <row r="55" ht="29.25" customHeight="1">
      <c r="A55" s="5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</row>
    <row r="56" ht="29.25" customHeight="1">
      <c r="A56" s="5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</row>
    <row r="57" ht="29.25" customHeight="1">
      <c r="A57" s="5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</row>
    <row r="58" ht="29.25" customHeight="1">
      <c r="A58" s="5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</row>
    <row r="59" ht="29.25" customHeight="1">
      <c r="A59" s="5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</row>
    <row r="60" ht="29.25" customHeight="1">
      <c r="A60" s="5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</row>
    <row r="61" ht="29.25" customHeight="1">
      <c r="A61" s="5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</row>
    <row r="62" ht="29.25" customHeight="1">
      <c r="A62" s="5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</row>
    <row r="63" ht="29.25" customHeight="1">
      <c r="A63" s="5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</row>
    <row r="64" ht="29.25" customHeight="1">
      <c r="A64" s="5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</row>
    <row r="65" ht="29.25" customHeight="1">
      <c r="A65" s="57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</row>
    <row r="66" ht="29.25" customHeight="1">
      <c r="A66" s="57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</row>
    <row r="67" ht="29.25" customHeight="1">
      <c r="A67" s="5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</row>
    <row r="68" ht="29.25" customHeight="1">
      <c r="A68" s="5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</row>
    <row r="69" ht="29.25" customHeight="1">
      <c r="A69" s="5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</row>
    <row r="70" ht="29.25" customHeight="1">
      <c r="A70" s="5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</row>
    <row r="71" ht="29.25" customHeight="1">
      <c r="A71" s="5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</row>
    <row r="72" ht="29.25" customHeight="1">
      <c r="A72" s="5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</row>
    <row r="73" ht="29.25" customHeight="1">
      <c r="A73" s="57"/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</row>
    <row r="74" ht="29.25" customHeight="1">
      <c r="A74" s="57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</row>
    <row r="75" ht="29.25" customHeight="1">
      <c r="A75" s="57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</row>
    <row r="76" ht="29.25" customHeight="1">
      <c r="A76" s="5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</row>
    <row r="77" ht="29.25" customHeight="1">
      <c r="A77" s="5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</row>
    <row r="78" ht="29.25" customHeight="1">
      <c r="A78" s="5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</row>
    <row r="79" ht="29.25" customHeight="1">
      <c r="A79" s="5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</row>
    <row r="80" ht="29.25" customHeight="1">
      <c r="A80" s="5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</row>
    <row r="81" ht="29.25" customHeight="1">
      <c r="A81" s="5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</row>
    <row r="82" ht="29.25" customHeight="1">
      <c r="A82" s="5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</row>
    <row r="83" ht="29.25" customHeight="1">
      <c r="A83" s="5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</row>
    <row r="84" ht="29.25" customHeight="1">
      <c r="A84" s="5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</row>
    <row r="85" ht="29.25" customHeight="1">
      <c r="A85" s="57"/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</row>
    <row r="86" ht="29.25" customHeight="1">
      <c r="A86" s="57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</row>
    <row r="87" ht="29.25" customHeight="1">
      <c r="A87" s="5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</row>
    <row r="88" ht="29.25" customHeight="1">
      <c r="A88" s="57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</row>
    <row r="89" ht="29.25" customHeight="1">
      <c r="A89" s="57"/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</row>
    <row r="90" ht="29.25" customHeight="1">
      <c r="A90" s="57"/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</row>
    <row r="91" ht="29.25" customHeight="1">
      <c r="A91" s="57"/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</row>
    <row r="92" ht="29.25" customHeight="1">
      <c r="A92" s="57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</row>
    <row r="93" ht="29.25" customHeight="1">
      <c r="A93" s="57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</row>
    <row r="94" ht="29.25" customHeight="1">
      <c r="A94" s="57"/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</row>
    <row r="95" ht="29.25" customHeight="1">
      <c r="A95" s="57"/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</row>
    <row r="96" ht="29.25" customHeight="1">
      <c r="A96" s="57"/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</row>
    <row r="97" ht="29.25" customHeight="1">
      <c r="A97" s="57"/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</row>
    <row r="98" ht="29.25" customHeight="1">
      <c r="A98" s="57"/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</row>
    <row r="99" ht="29.25" customHeight="1">
      <c r="A99" s="57"/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</row>
    <row r="100" ht="29.25" customHeight="1">
      <c r="A100" s="57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</row>
    <row r="101" ht="29.25" customHeight="1">
      <c r="A101" s="57"/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</row>
    <row r="102" ht="29.25" customHeight="1">
      <c r="A102" s="57"/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</row>
    <row r="103" ht="29.25" customHeight="1">
      <c r="A103" s="57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</row>
    <row r="104" ht="29.25" customHeight="1">
      <c r="A104" s="57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</row>
    <row r="105" ht="29.25" customHeight="1">
      <c r="A105" s="57"/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</row>
    <row r="106" ht="29.25" customHeight="1">
      <c r="A106" s="57"/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</row>
    <row r="107" ht="29.25" customHeight="1">
      <c r="A107" s="57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</row>
    <row r="108" ht="29.25" customHeight="1">
      <c r="A108" s="57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</row>
    <row r="109" ht="29.25" customHeight="1">
      <c r="A109" s="57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</row>
    <row r="110" ht="29.25" customHeight="1">
      <c r="A110" s="57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</row>
    <row r="111" ht="29.25" customHeight="1">
      <c r="A111" s="57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</row>
    <row r="112" ht="29.25" customHeight="1">
      <c r="A112" s="5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</row>
    <row r="113" ht="29.25" customHeight="1">
      <c r="A113" s="57"/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</row>
    <row r="114" ht="29.25" customHeight="1">
      <c r="A114" s="57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</row>
    <row r="115" ht="29.25" customHeight="1">
      <c r="A115" s="57"/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</row>
    <row r="116" ht="29.25" customHeight="1">
      <c r="A116" s="57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</row>
    <row r="117" ht="29.25" customHeight="1">
      <c r="A117" s="5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</row>
    <row r="118" ht="29.25" customHeight="1">
      <c r="A118" s="5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</row>
    <row r="119" ht="29.25" customHeight="1">
      <c r="A119" s="5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</row>
    <row r="120" ht="29.25" customHeight="1">
      <c r="A120" s="57"/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</row>
    <row r="121" ht="29.25" customHeight="1">
      <c r="A121" s="57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</row>
    <row r="122" ht="29.25" customHeight="1">
      <c r="A122" s="57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</row>
    <row r="123" ht="29.25" customHeight="1">
      <c r="A123" s="5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</row>
    <row r="124" ht="29.25" customHeight="1">
      <c r="A124" s="5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</row>
    <row r="125" ht="29.25" customHeight="1">
      <c r="A125" s="5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</row>
    <row r="126" ht="29.25" customHeight="1">
      <c r="A126" s="5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</row>
    <row r="127" ht="29.25" customHeight="1">
      <c r="A127" s="5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</row>
    <row r="128" ht="29.25" customHeight="1">
      <c r="A128" s="5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</row>
    <row r="129" ht="29.25" customHeight="1">
      <c r="A129" s="5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7"/>
    </row>
    <row r="130" ht="29.25" customHeight="1">
      <c r="A130" s="5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7"/>
    </row>
    <row r="131" ht="29.25" customHeight="1">
      <c r="A131" s="5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7"/>
    </row>
    <row r="132" ht="29.25" customHeight="1">
      <c r="A132" s="5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7"/>
    </row>
    <row r="133" ht="29.25" customHeight="1">
      <c r="A133" s="5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</row>
    <row r="134" ht="29.25" customHeight="1">
      <c r="A134" s="5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</row>
    <row r="135" ht="29.25" customHeight="1">
      <c r="A135" s="5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</row>
    <row r="136" ht="29.25" customHeight="1">
      <c r="A136" s="5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</row>
    <row r="137" ht="29.25" customHeight="1">
      <c r="A137" s="5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</row>
    <row r="138" ht="29.25" customHeight="1">
      <c r="A138" s="5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</row>
    <row r="139" ht="29.25" customHeight="1">
      <c r="A139" s="5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</row>
    <row r="140" ht="29.25" customHeight="1">
      <c r="A140" s="5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</row>
    <row r="141" ht="29.25" customHeight="1">
      <c r="A141" s="5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</row>
    <row r="142" ht="29.25" customHeight="1">
      <c r="A142" s="5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</row>
    <row r="143" ht="29.25" customHeight="1">
      <c r="A143" s="5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</row>
    <row r="144" ht="29.25" customHeight="1">
      <c r="A144" s="5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</row>
    <row r="145" ht="29.25" customHeight="1">
      <c r="A145" s="5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</row>
    <row r="146" ht="29.25" customHeight="1">
      <c r="A146" s="5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</row>
    <row r="147" ht="29.25" customHeight="1">
      <c r="A147" s="5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</row>
    <row r="148" ht="29.25" customHeight="1">
      <c r="A148" s="5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</row>
    <row r="149" ht="29.25" customHeight="1">
      <c r="A149" s="5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</row>
    <row r="150" ht="29.25" customHeight="1">
      <c r="A150" s="5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</row>
    <row r="151" ht="29.25" customHeight="1">
      <c r="A151" s="57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</row>
    <row r="152" ht="29.25" customHeight="1">
      <c r="A152" s="5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</row>
    <row r="153" ht="29.25" customHeight="1">
      <c r="A153" s="5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</row>
    <row r="154" ht="29.25" customHeight="1">
      <c r="A154" s="5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</row>
    <row r="155" ht="29.25" customHeight="1">
      <c r="A155" s="57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</row>
    <row r="156" ht="29.25" customHeight="1">
      <c r="A156" s="57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7"/>
    </row>
    <row r="157" ht="29.25" customHeight="1">
      <c r="A157" s="57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</row>
    <row r="158" ht="29.25" customHeight="1">
      <c r="A158" s="57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</row>
    <row r="159" ht="29.25" customHeight="1">
      <c r="A159" s="57"/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</row>
    <row r="160" ht="29.25" customHeight="1">
      <c r="A160" s="57"/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</row>
    <row r="161" ht="29.25" customHeight="1">
      <c r="A161" s="57"/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  <c r="AA161" s="287"/>
    </row>
    <row r="162" ht="29.25" customHeight="1">
      <c r="A162" s="57"/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</row>
    <row r="163" ht="29.25" customHeight="1">
      <c r="A163" s="57"/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</row>
    <row r="164" ht="29.25" customHeight="1">
      <c r="A164" s="57"/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</row>
    <row r="165" ht="29.25" customHeight="1">
      <c r="A165" s="57"/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</row>
    <row r="166" ht="29.25" customHeight="1">
      <c r="A166" s="57"/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7"/>
    </row>
    <row r="167" ht="29.25" customHeight="1">
      <c r="A167" s="57"/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</row>
    <row r="168" ht="29.25" customHeight="1">
      <c r="A168" s="57"/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</row>
    <row r="169" ht="29.25" customHeight="1">
      <c r="A169" s="57"/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7"/>
    </row>
    <row r="170" ht="29.25" customHeight="1">
      <c r="A170" s="57"/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</row>
    <row r="171" ht="29.25" customHeight="1">
      <c r="A171" s="57"/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7"/>
    </row>
    <row r="172" ht="29.25" customHeight="1">
      <c r="A172" s="57"/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</row>
    <row r="173" ht="29.25" customHeight="1">
      <c r="A173" s="57"/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</row>
    <row r="174" ht="29.25" customHeight="1">
      <c r="A174" s="57"/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</row>
    <row r="175" ht="29.25" customHeight="1">
      <c r="A175" s="57"/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</row>
    <row r="176" ht="29.25" customHeight="1">
      <c r="A176" s="57"/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</row>
    <row r="177" ht="29.25" customHeight="1">
      <c r="A177" s="57"/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</row>
    <row r="178" ht="29.25" customHeight="1">
      <c r="A178" s="57"/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</row>
    <row r="179" ht="29.25" customHeight="1">
      <c r="A179" s="57"/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</row>
    <row r="180" ht="29.25" customHeight="1">
      <c r="A180" s="57"/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</row>
    <row r="181" ht="29.25" customHeight="1">
      <c r="A181" s="57"/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</row>
    <row r="182" ht="29.25" customHeight="1">
      <c r="A182" s="57"/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</row>
    <row r="183" ht="29.25" customHeight="1">
      <c r="A183" s="57"/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</row>
    <row r="184" ht="29.25" customHeight="1">
      <c r="A184" s="57"/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287"/>
    </row>
    <row r="185" ht="29.25" customHeight="1">
      <c r="A185" s="57"/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</row>
    <row r="186" ht="29.25" customHeight="1">
      <c r="A186" s="57"/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</row>
    <row r="187" ht="29.25" customHeight="1">
      <c r="A187" s="57"/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</row>
    <row r="188" ht="29.25" customHeight="1">
      <c r="A188" s="57"/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</row>
    <row r="189" ht="29.25" customHeight="1">
      <c r="A189" s="57"/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</row>
    <row r="190" ht="29.25" customHeight="1">
      <c r="A190" s="57"/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</row>
    <row r="191" ht="29.25" customHeight="1">
      <c r="A191" s="57"/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</row>
    <row r="192" ht="29.25" customHeight="1">
      <c r="A192" s="57"/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</row>
    <row r="193" ht="29.25" customHeight="1">
      <c r="A193" s="57"/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</row>
    <row r="194" ht="29.25" customHeight="1">
      <c r="A194" s="57"/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</row>
    <row r="195" ht="29.25" customHeight="1">
      <c r="A195" s="57"/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</row>
    <row r="196" ht="29.25" customHeight="1">
      <c r="A196" s="57"/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</row>
    <row r="197" ht="29.25" customHeight="1">
      <c r="A197" s="57"/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</row>
    <row r="198" ht="29.25" customHeight="1">
      <c r="A198" s="57"/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</row>
    <row r="199" ht="29.25" customHeight="1">
      <c r="A199" s="57"/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</row>
    <row r="200" ht="29.25" customHeight="1">
      <c r="A200" s="57"/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</row>
    <row r="201" ht="29.25" customHeight="1">
      <c r="A201" s="57"/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</row>
    <row r="202" ht="29.25" customHeight="1">
      <c r="A202" s="57"/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</row>
    <row r="203" ht="29.25" customHeight="1">
      <c r="A203" s="57"/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</row>
    <row r="204" ht="29.25" customHeight="1">
      <c r="A204" s="57"/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</row>
    <row r="205" ht="29.25" customHeight="1">
      <c r="A205" s="57"/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</row>
    <row r="206" ht="29.25" customHeight="1">
      <c r="A206" s="57"/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</row>
    <row r="207" ht="29.25" customHeight="1">
      <c r="A207" s="57"/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7"/>
    </row>
    <row r="208" ht="29.25" customHeight="1">
      <c r="A208" s="57"/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</row>
    <row r="209" ht="29.25" customHeight="1">
      <c r="A209" s="57"/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</row>
    <row r="210" ht="29.25" customHeight="1">
      <c r="A210" s="57"/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</row>
    <row r="211" ht="29.25" customHeight="1">
      <c r="A211" s="57"/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</row>
    <row r="212" ht="29.25" customHeight="1">
      <c r="A212" s="57"/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</row>
    <row r="213" ht="29.25" customHeight="1">
      <c r="A213" s="57"/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</row>
    <row r="214" ht="29.25" customHeight="1">
      <c r="A214" s="57"/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</row>
    <row r="215" ht="29.25" customHeight="1">
      <c r="A215" s="57"/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7"/>
    </row>
    <row r="216" ht="29.25" customHeight="1">
      <c r="A216" s="57"/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7"/>
    </row>
    <row r="217" ht="29.25" customHeight="1">
      <c r="A217" s="57"/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</row>
    <row r="218" ht="29.25" customHeight="1">
      <c r="A218" s="57"/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7"/>
    </row>
    <row r="219" ht="29.25" customHeight="1">
      <c r="A219" s="57"/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</row>
    <row r="220" ht="29.25" customHeight="1">
      <c r="A220" s="57"/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</row>
    <row r="221" ht="29.25" customHeight="1">
      <c r="A221" s="57"/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  <c r="AA221" s="287"/>
    </row>
    <row r="222" ht="29.25" customHeight="1">
      <c r="A222" s="57"/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</row>
    <row r="223" ht="29.25" customHeight="1">
      <c r="A223" s="57"/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</row>
    <row r="224" ht="29.25" customHeight="1">
      <c r="A224" s="57"/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</row>
    <row r="225" ht="29.25" customHeight="1">
      <c r="A225" s="57"/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</row>
    <row r="226" ht="29.25" customHeight="1">
      <c r="A226" s="57"/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</row>
    <row r="227" ht="29.25" customHeight="1">
      <c r="A227" s="57"/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I6:I21"/>
    <mergeCell ref="J6:J21"/>
    <mergeCell ref="C6:H21"/>
    <mergeCell ref="C22:H22"/>
    <mergeCell ref="G24:K24"/>
    <mergeCell ref="H25:J25"/>
    <mergeCell ref="G26:K26"/>
    <mergeCell ref="H27:J27"/>
    <mergeCell ref="G28:K28"/>
    <mergeCell ref="C2:L2"/>
    <mergeCell ref="H3:L3"/>
    <mergeCell ref="C4:L4"/>
    <mergeCell ref="C5:H5"/>
    <mergeCell ref="I5:J5"/>
    <mergeCell ref="K5:L5"/>
    <mergeCell ref="K6:L21"/>
  </mergeCells>
  <printOptions/>
  <pageMargins bottom="0.75" footer="0.0" header="0.0" left="0.7" right="0.7" top="0.75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32.38"/>
    <col customWidth="1" min="3" max="3" width="2.0"/>
    <col customWidth="1" min="4" max="4" width="22.63"/>
    <col customWidth="1" min="5" max="5" width="2.5"/>
    <col customWidth="1" hidden="1" min="6" max="6" width="56.25"/>
    <col customWidth="1" min="7" max="7" width="2.5"/>
    <col customWidth="1" min="8" max="8" width="30.0"/>
    <col customWidth="1" min="9" max="9" width="2.38"/>
    <col customWidth="1" min="10" max="10" width="19.5"/>
    <col customWidth="1" min="11" max="11" width="2.38"/>
    <col customWidth="1" min="12" max="12" width="16.38"/>
    <col customWidth="1" min="13" max="13" width="3.38"/>
    <col customWidth="1" min="14" max="14" width="16.38"/>
    <col customWidth="1" min="15" max="15" width="2.38"/>
    <col customWidth="1" min="16" max="16" width="16.38"/>
    <col customWidth="1" min="17" max="17" width="2.63"/>
    <col customWidth="1" min="18" max="18" width="31.25"/>
    <col customWidth="1" min="19" max="19" width="2.75"/>
    <col customWidth="1" min="20" max="21" width="7.75"/>
    <col customWidth="1" min="22" max="22" width="17.63"/>
    <col customWidth="1" min="23" max="26" width="7.75"/>
  </cols>
  <sheetData>
    <row r="1" ht="24.0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ht="24.0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ht="24.0" customHeight="1">
      <c r="A3" s="459"/>
      <c r="B3" s="493" t="s">
        <v>306</v>
      </c>
      <c r="C3" s="459"/>
      <c r="D3" s="493" t="s">
        <v>307</v>
      </c>
      <c r="E3" s="459"/>
      <c r="F3" s="493" t="s">
        <v>64</v>
      </c>
      <c r="G3" s="459"/>
      <c r="H3" s="493" t="s">
        <v>308</v>
      </c>
      <c r="I3" s="459"/>
      <c r="J3" s="493" t="s">
        <v>309</v>
      </c>
      <c r="K3" s="459"/>
      <c r="L3" s="493" t="s">
        <v>32</v>
      </c>
      <c r="M3" s="459"/>
      <c r="N3" s="493" t="s">
        <v>310</v>
      </c>
      <c r="O3" s="459"/>
      <c r="P3" s="493" t="s">
        <v>62</v>
      </c>
      <c r="Q3" s="459"/>
      <c r="R3" s="493" t="s">
        <v>143</v>
      </c>
      <c r="S3" s="459"/>
      <c r="T3" s="493" t="s">
        <v>311</v>
      </c>
      <c r="U3" s="459"/>
      <c r="V3" s="493" t="s">
        <v>312</v>
      </c>
      <c r="W3" s="459"/>
      <c r="X3" s="493" t="s">
        <v>313</v>
      </c>
      <c r="Y3" s="459"/>
      <c r="Z3" s="493" t="s">
        <v>314</v>
      </c>
    </row>
    <row r="4" ht="24.0" customHeight="1">
      <c r="A4" s="459"/>
      <c r="B4" s="459" t="s">
        <v>315</v>
      </c>
      <c r="C4" s="459"/>
      <c r="D4" s="459" t="s">
        <v>316</v>
      </c>
      <c r="E4" s="459"/>
      <c r="F4" s="459" t="s">
        <v>317</v>
      </c>
      <c r="G4" s="459"/>
      <c r="H4" s="459" t="s">
        <v>318</v>
      </c>
      <c r="I4" s="459"/>
      <c r="J4" s="459" t="s">
        <v>319</v>
      </c>
      <c r="K4" s="459"/>
      <c r="L4" s="459" t="s">
        <v>67</v>
      </c>
      <c r="M4" s="459"/>
      <c r="N4" s="459" t="s">
        <v>320</v>
      </c>
      <c r="O4" s="459"/>
      <c r="P4" s="459" t="s">
        <v>321</v>
      </c>
      <c r="Q4" s="459"/>
      <c r="R4" s="459" t="s">
        <v>322</v>
      </c>
      <c r="S4" s="459"/>
      <c r="T4" s="459" t="s">
        <v>323</v>
      </c>
      <c r="U4" s="459"/>
      <c r="V4" s="459" t="s">
        <v>135</v>
      </c>
      <c r="W4" s="459"/>
      <c r="X4" s="459" t="s">
        <v>324</v>
      </c>
      <c r="Y4" s="459"/>
      <c r="Z4" s="459" t="s">
        <v>145</v>
      </c>
    </row>
    <row r="5" ht="24.0" customHeight="1">
      <c r="A5" s="459"/>
      <c r="B5" s="459" t="s">
        <v>325</v>
      </c>
      <c r="C5" s="459"/>
      <c r="D5" s="459" t="s">
        <v>326</v>
      </c>
      <c r="E5" s="459"/>
      <c r="F5" s="459" t="s">
        <v>327</v>
      </c>
      <c r="G5" s="459"/>
      <c r="H5" s="459" t="s">
        <v>328</v>
      </c>
      <c r="I5" s="459"/>
      <c r="J5" s="459" t="s">
        <v>329</v>
      </c>
      <c r="K5" s="459"/>
      <c r="L5" s="459" t="s">
        <v>61</v>
      </c>
      <c r="M5" s="459"/>
      <c r="N5" s="459" t="s">
        <v>330</v>
      </c>
      <c r="O5" s="459"/>
      <c r="P5" s="459" t="s">
        <v>63</v>
      </c>
      <c r="Q5" s="459"/>
      <c r="R5" s="459" t="s">
        <v>147</v>
      </c>
      <c r="S5" s="459"/>
      <c r="T5" s="459" t="s">
        <v>331</v>
      </c>
      <c r="U5" s="459"/>
      <c r="V5" s="459" t="s">
        <v>332</v>
      </c>
      <c r="W5" s="459"/>
      <c r="X5" s="459" t="s">
        <v>139</v>
      </c>
      <c r="Y5" s="459"/>
      <c r="Z5" s="459" t="s">
        <v>148</v>
      </c>
    </row>
    <row r="6" ht="24.0" customHeight="1">
      <c r="A6" s="459"/>
      <c r="B6" s="459" t="s">
        <v>333</v>
      </c>
      <c r="C6" s="459"/>
      <c r="D6" s="459" t="s">
        <v>334</v>
      </c>
      <c r="E6" s="459"/>
      <c r="F6" s="459"/>
      <c r="G6" s="459"/>
      <c r="H6" s="459" t="s">
        <v>335</v>
      </c>
      <c r="I6" s="459"/>
      <c r="J6" s="459" t="s">
        <v>336</v>
      </c>
      <c r="K6" s="459"/>
      <c r="L6" s="459"/>
      <c r="M6" s="459"/>
      <c r="N6" s="459" t="s">
        <v>337</v>
      </c>
      <c r="O6" s="459"/>
      <c r="P6" s="459"/>
      <c r="Q6" s="459"/>
      <c r="R6" s="459" t="s">
        <v>164</v>
      </c>
      <c r="S6" s="459"/>
      <c r="T6" s="459" t="s">
        <v>338</v>
      </c>
      <c r="U6" s="459"/>
      <c r="V6" s="459"/>
      <c r="W6" s="459"/>
      <c r="X6" s="459"/>
      <c r="Y6" s="459"/>
      <c r="Z6" s="459" t="s">
        <v>151</v>
      </c>
    </row>
    <row r="7" ht="24.0" customHeight="1">
      <c r="A7" s="459"/>
      <c r="B7" s="459" t="s">
        <v>339</v>
      </c>
      <c r="C7" s="459"/>
      <c r="D7" s="459" t="s">
        <v>340</v>
      </c>
      <c r="E7" s="459"/>
      <c r="F7" s="459"/>
      <c r="G7" s="459"/>
      <c r="H7" s="459" t="s">
        <v>341</v>
      </c>
      <c r="I7" s="459"/>
      <c r="J7" s="459" t="s">
        <v>342</v>
      </c>
      <c r="K7" s="459"/>
      <c r="L7" s="459"/>
      <c r="M7" s="459"/>
      <c r="N7" s="459" t="s">
        <v>343</v>
      </c>
      <c r="O7" s="459"/>
      <c r="P7" s="459"/>
      <c r="Q7" s="459"/>
      <c r="R7" s="459" t="s">
        <v>344</v>
      </c>
      <c r="S7" s="459"/>
      <c r="T7" s="459" t="s">
        <v>345</v>
      </c>
      <c r="U7" s="459"/>
      <c r="V7" s="459"/>
      <c r="W7" s="459"/>
      <c r="X7" s="459"/>
      <c r="Y7" s="459"/>
      <c r="Z7" s="459"/>
    </row>
    <row r="8" ht="24.0" customHeight="1">
      <c r="A8" s="459"/>
      <c r="B8" s="459" t="s">
        <v>346</v>
      </c>
      <c r="C8" s="459"/>
      <c r="D8" s="459" t="s">
        <v>347</v>
      </c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 t="s">
        <v>161</v>
      </c>
      <c r="S8" s="459"/>
      <c r="T8" s="459" t="s">
        <v>348</v>
      </c>
      <c r="U8" s="459"/>
      <c r="V8" s="459"/>
      <c r="W8" s="459"/>
      <c r="X8" s="459"/>
      <c r="Y8" s="459"/>
      <c r="Z8" s="459"/>
    </row>
    <row r="9" ht="24.0" customHeight="1">
      <c r="A9" s="459"/>
      <c r="B9" s="459" t="s">
        <v>349</v>
      </c>
      <c r="C9" s="459"/>
      <c r="D9" s="459" t="s">
        <v>350</v>
      </c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</row>
    <row r="10" ht="24.0" customHeight="1">
      <c r="A10" s="459"/>
      <c r="B10" s="459" t="s">
        <v>351</v>
      </c>
      <c r="C10" s="459"/>
      <c r="D10" s="459" t="s">
        <v>352</v>
      </c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</row>
    <row r="11" ht="24.0" customHeight="1">
      <c r="A11" s="459"/>
      <c r="B11" s="459" t="s">
        <v>353</v>
      </c>
      <c r="C11" s="459"/>
      <c r="D11" s="459" t="s">
        <v>354</v>
      </c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</row>
    <row r="12" ht="24.0" customHeight="1">
      <c r="A12" s="459"/>
      <c r="B12" s="459" t="s">
        <v>355</v>
      </c>
      <c r="C12" s="459"/>
      <c r="D12" s="459" t="s">
        <v>356</v>
      </c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</row>
    <row r="13" ht="24.0" customHeight="1">
      <c r="A13" s="459"/>
      <c r="B13" s="459" t="s">
        <v>357</v>
      </c>
      <c r="C13" s="459"/>
      <c r="D13" s="459" t="s">
        <v>358</v>
      </c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</row>
    <row r="14" ht="24.0" customHeight="1">
      <c r="A14" s="459"/>
      <c r="B14" s="459" t="s">
        <v>359</v>
      </c>
      <c r="C14" s="459"/>
      <c r="D14" s="459" t="s">
        <v>360</v>
      </c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</row>
    <row r="15" ht="24.0" customHeight="1">
      <c r="A15" s="459"/>
      <c r="B15" s="459" t="s">
        <v>89</v>
      </c>
      <c r="C15" s="459"/>
      <c r="D15" s="459" t="s">
        <v>361</v>
      </c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</row>
    <row r="16" ht="24.0" customHeight="1">
      <c r="A16" s="459"/>
      <c r="B16" s="459" t="s">
        <v>362</v>
      </c>
      <c r="C16" s="459"/>
      <c r="D16" s="459" t="s">
        <v>363</v>
      </c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</row>
    <row r="17" ht="24.0" customHeight="1">
      <c r="A17" s="459"/>
      <c r="B17" s="459" t="s">
        <v>355</v>
      </c>
      <c r="C17" s="459"/>
      <c r="D17" s="459" t="s">
        <v>364</v>
      </c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</row>
    <row r="18" ht="24.0" customHeight="1">
      <c r="A18" s="459"/>
      <c r="B18" s="459" t="s">
        <v>365</v>
      </c>
      <c r="C18" s="459"/>
      <c r="D18" s="459" t="s">
        <v>366</v>
      </c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</row>
    <row r="19" ht="24.0" customHeight="1">
      <c r="A19" s="459"/>
      <c r="B19" s="459" t="s">
        <v>367</v>
      </c>
      <c r="C19" s="459"/>
      <c r="D19" s="459" t="s">
        <v>368</v>
      </c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</row>
    <row r="20" ht="24.0" customHeight="1">
      <c r="A20" s="459"/>
      <c r="B20" s="494" t="s">
        <v>369</v>
      </c>
      <c r="C20" s="459"/>
      <c r="D20" s="459" t="s">
        <v>370</v>
      </c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</row>
    <row r="21" ht="24.0" customHeight="1">
      <c r="A21" s="459"/>
      <c r="B21" s="459"/>
      <c r="C21" s="459"/>
      <c r="D21" s="459" t="s">
        <v>371</v>
      </c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</row>
    <row r="22" ht="24.0" customHeight="1">
      <c r="A22" s="459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</row>
    <row r="23" ht="24.0" customHeight="1">
      <c r="A23" s="459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</row>
    <row r="24" ht="24.0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</row>
    <row r="25" ht="24.0" customHeight="1">
      <c r="A25" s="459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</row>
    <row r="26" ht="24.0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</row>
    <row r="27" ht="24.0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</row>
    <row r="28" ht="24.0" customHeight="1">
      <c r="A28" s="459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</row>
    <row r="29" ht="24.0" customHeight="1">
      <c r="A29" s="459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</row>
    <row r="30" ht="24.0" customHeight="1">
      <c r="A30" s="459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</row>
    <row r="31" ht="24.0" customHeight="1">
      <c r="A31" s="459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</row>
    <row r="32" ht="24.0" customHeight="1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</row>
    <row r="33" ht="24.0" customHeight="1">
      <c r="A33" s="459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</row>
    <row r="34" ht="24.0" customHeight="1">
      <c r="A34" s="459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</row>
    <row r="35" ht="24.0" customHeight="1">
      <c r="A35" s="459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</row>
    <row r="36" ht="24.0" customHeight="1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</row>
    <row r="37" ht="24.0" customHeight="1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</row>
    <row r="38" ht="24.0" customHeight="1">
      <c r="A38" s="459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</row>
    <row r="39" ht="24.0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</row>
    <row r="40" ht="24.0" customHeight="1">
      <c r="A40" s="459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</row>
    <row r="41" ht="24.0" customHeight="1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</row>
    <row r="42" ht="24.0" customHeight="1">
      <c r="A42" s="459"/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</row>
    <row r="43" ht="24.0" customHeight="1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</row>
    <row r="44" ht="24.0" customHeight="1">
      <c r="A44" s="459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</row>
    <row r="45" ht="24.0" customHeight="1">
      <c r="A45" s="459"/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</row>
    <row r="46" ht="24.0" customHeight="1">
      <c r="A46" s="459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</row>
    <row r="47" ht="24.0" customHeight="1">
      <c r="A47" s="459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</row>
    <row r="48" ht="24.0" customHeight="1">
      <c r="A48" s="459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</row>
    <row r="49" ht="24.0" customHeight="1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</row>
    <row r="50" ht="24.0" customHeight="1">
      <c r="A50" s="459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</row>
    <row r="51" ht="24.0" customHeight="1">
      <c r="A51" s="459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</row>
    <row r="52" ht="24.0" customHeight="1">
      <c r="A52" s="459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</row>
    <row r="53" ht="24.0" customHeight="1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</row>
    <row r="54" ht="24.0" customHeight="1">
      <c r="A54" s="459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</row>
    <row r="55" ht="24.0" customHeight="1">
      <c r="A55" s="459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</row>
    <row r="56" ht="24.0" customHeight="1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</row>
    <row r="57" ht="24.0" customHeight="1">
      <c r="A57" s="459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</row>
    <row r="58" ht="24.0" customHeight="1">
      <c r="A58" s="459"/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</row>
    <row r="59" ht="24.0" customHeight="1">
      <c r="A59" s="459"/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</row>
    <row r="60" ht="24.0" customHeight="1">
      <c r="A60" s="459"/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</row>
    <row r="61" ht="24.0" customHeight="1">
      <c r="A61" s="459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</row>
    <row r="62" ht="24.0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</row>
    <row r="63" ht="24.0" customHeight="1">
      <c r="A63" s="459"/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</row>
    <row r="64" ht="24.0" customHeight="1">
      <c r="A64" s="45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</row>
    <row r="65" ht="24.0" customHeight="1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</row>
    <row r="66" ht="24.0" customHeight="1">
      <c r="A66" s="459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</row>
    <row r="67" ht="24.0" customHeight="1">
      <c r="A67" s="459"/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</row>
    <row r="68" ht="24.0" customHeight="1">
      <c r="A68" s="459"/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</row>
    <row r="69" ht="24.0" customHeight="1">
      <c r="A69" s="459"/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</row>
    <row r="70" ht="24.0" customHeight="1">
      <c r="A70" s="459"/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</row>
    <row r="71" ht="24.0" customHeight="1">
      <c r="A71" s="459"/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</row>
    <row r="72" ht="24.0" customHeight="1">
      <c r="A72" s="459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</row>
    <row r="73" ht="24.0" customHeight="1">
      <c r="A73" s="459"/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</row>
    <row r="74" ht="24.0" customHeight="1">
      <c r="A74" s="459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</row>
    <row r="75" ht="24.0" customHeight="1">
      <c r="A75" s="459"/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</row>
    <row r="76" ht="24.0" customHeight="1">
      <c r="A76" s="459"/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</row>
    <row r="77" ht="24.0" customHeight="1">
      <c r="A77" s="459"/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</row>
    <row r="78" ht="24.0" customHeight="1">
      <c r="A78" s="459"/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</row>
    <row r="79" ht="24.0" customHeight="1">
      <c r="A79" s="459"/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</row>
    <row r="80" ht="24.0" customHeight="1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</row>
    <row r="81" ht="24.0" customHeight="1">
      <c r="A81" s="459"/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</row>
    <row r="82" ht="24.0" customHeight="1">
      <c r="A82" s="459"/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</row>
    <row r="83" ht="24.0" customHeight="1">
      <c r="A83" s="459"/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</row>
    <row r="84" ht="24.0" customHeight="1">
      <c r="A84" s="459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</row>
    <row r="85" ht="24.0" customHeight="1">
      <c r="A85" s="459"/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</row>
    <row r="86" ht="24.0" customHeight="1">
      <c r="A86" s="459"/>
      <c r="B86" s="459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</row>
    <row r="87" ht="24.0" customHeight="1">
      <c r="A87" s="459"/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</row>
    <row r="88" ht="24.0" customHeight="1">
      <c r="A88" s="459"/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</row>
    <row r="89" ht="24.0" customHeight="1">
      <c r="A89" s="459"/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</row>
    <row r="90" ht="24.0" customHeight="1">
      <c r="A90" s="459"/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</row>
    <row r="91" ht="24.0" customHeight="1">
      <c r="A91" s="459"/>
      <c r="B91" s="459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</row>
    <row r="92" ht="24.0" customHeight="1">
      <c r="A92" s="459"/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</row>
    <row r="93" ht="24.0" customHeight="1">
      <c r="A93" s="459"/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</row>
    <row r="94" ht="24.0" customHeight="1">
      <c r="A94" s="459"/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</row>
    <row r="95" ht="24.0" customHeight="1">
      <c r="A95" s="459"/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</row>
    <row r="96" ht="24.0" customHeight="1">
      <c r="A96" s="459"/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</row>
    <row r="97" ht="24.0" customHeight="1">
      <c r="A97" s="459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</row>
    <row r="98" ht="24.0" customHeight="1">
      <c r="A98" s="459"/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</row>
    <row r="99" ht="24.0" customHeight="1">
      <c r="A99" s="459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</row>
    <row r="100" ht="24.0" customHeight="1">
      <c r="A100" s="459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</row>
    <row r="101" ht="24.0" customHeight="1">
      <c r="A101" s="459"/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</row>
    <row r="102" ht="24.0" customHeight="1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</row>
    <row r="103" ht="24.0" customHeight="1">
      <c r="A103" s="459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</row>
    <row r="104" ht="24.0" customHeight="1">
      <c r="A104" s="459"/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</row>
    <row r="105" ht="24.0" customHeight="1">
      <c r="A105" s="459"/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</row>
    <row r="106" ht="24.0" customHeight="1">
      <c r="A106" s="459"/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</row>
    <row r="107" ht="24.0" customHeight="1">
      <c r="A107" s="459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</row>
    <row r="108" ht="24.0" customHeight="1">
      <c r="A108" s="459"/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</row>
    <row r="109" ht="24.0" customHeight="1">
      <c r="A109" s="459"/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</row>
    <row r="110" ht="24.0" customHeight="1">
      <c r="A110" s="459"/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</row>
    <row r="111" ht="24.0" customHeight="1">
      <c r="A111" s="459"/>
      <c r="B111" s="459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</row>
    <row r="112" ht="24.0" customHeight="1">
      <c r="A112" s="459"/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</row>
    <row r="113" ht="24.0" customHeight="1">
      <c r="A113" s="459"/>
      <c r="B113" s="459"/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</row>
    <row r="114" ht="24.0" customHeight="1">
      <c r="A114" s="459"/>
      <c r="B114" s="459"/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</row>
    <row r="115" ht="24.0" customHeight="1">
      <c r="A115" s="459"/>
      <c r="B115" s="459"/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</row>
    <row r="116" ht="24.0" customHeight="1">
      <c r="A116" s="459"/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</row>
    <row r="117" ht="24.0" customHeight="1">
      <c r="A117" s="459"/>
      <c r="B117" s="459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</row>
    <row r="118" ht="24.0" customHeight="1">
      <c r="A118" s="459"/>
      <c r="B118" s="459"/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</row>
    <row r="119" ht="24.0" customHeight="1">
      <c r="A119" s="459"/>
      <c r="B119" s="459"/>
      <c r="C119" s="459"/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</row>
    <row r="120" ht="24.0" customHeight="1">
      <c r="A120" s="459"/>
      <c r="B120" s="459"/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</row>
    <row r="121" ht="24.0" customHeight="1">
      <c r="A121" s="459"/>
      <c r="B121" s="459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</row>
    <row r="122" ht="24.0" customHeight="1">
      <c r="A122" s="459"/>
      <c r="B122" s="459"/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</row>
    <row r="123" ht="24.0" customHeight="1">
      <c r="A123" s="459"/>
      <c r="B123" s="459"/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</row>
    <row r="124" ht="24.0" customHeight="1">
      <c r="A124" s="459"/>
      <c r="B124" s="459"/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</row>
    <row r="125" ht="24.0" customHeight="1">
      <c r="A125" s="459"/>
      <c r="B125" s="459"/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</row>
    <row r="126" ht="24.0" customHeight="1">
      <c r="A126" s="459"/>
      <c r="B126" s="459"/>
      <c r="C126" s="459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</row>
    <row r="127" ht="24.0" customHeight="1">
      <c r="A127" s="459"/>
      <c r="B127" s="459"/>
      <c r="C127" s="459"/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</row>
    <row r="128" ht="24.0" customHeight="1">
      <c r="A128" s="459"/>
      <c r="B128" s="459"/>
      <c r="C128" s="459"/>
      <c r="D128" s="459"/>
      <c r="E128" s="459"/>
      <c r="F128" s="459"/>
      <c r="G128" s="459"/>
      <c r="H128" s="459"/>
      <c r="I128" s="459"/>
      <c r="J128" s="459"/>
      <c r="K128" s="459"/>
      <c r="L128" s="459"/>
      <c r="M128" s="459"/>
      <c r="N128" s="459"/>
      <c r="O128" s="459"/>
      <c r="P128" s="459"/>
      <c r="Q128" s="459"/>
      <c r="R128" s="459"/>
      <c r="S128" s="459"/>
      <c r="T128" s="459"/>
      <c r="U128" s="459"/>
      <c r="V128" s="459"/>
      <c r="W128" s="459"/>
      <c r="X128" s="459"/>
      <c r="Y128" s="459"/>
      <c r="Z128" s="459"/>
    </row>
    <row r="129" ht="24.0" customHeight="1">
      <c r="A129" s="459"/>
      <c r="B129" s="459"/>
      <c r="C129" s="459"/>
      <c r="D129" s="459"/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</row>
    <row r="130" ht="24.0" customHeight="1">
      <c r="A130" s="459"/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</row>
    <row r="131" ht="24.0" customHeight="1">
      <c r="A131" s="459"/>
      <c r="B131" s="459"/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</row>
    <row r="132" ht="24.0" customHeight="1">
      <c r="A132" s="459"/>
      <c r="B132" s="459"/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</row>
    <row r="133" ht="24.0" customHeight="1">
      <c r="A133" s="459"/>
      <c r="B133" s="459"/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</row>
    <row r="134" ht="24.0" customHeight="1">
      <c r="A134" s="459"/>
      <c r="B134" s="459"/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</row>
    <row r="135" ht="24.0" customHeight="1">
      <c r="A135" s="459"/>
      <c r="B135" s="459"/>
      <c r="C135" s="459"/>
      <c r="D135" s="459"/>
      <c r="E135" s="459"/>
      <c r="F135" s="459"/>
      <c r="G135" s="459"/>
      <c r="H135" s="459"/>
      <c r="I135" s="459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</row>
    <row r="136" ht="24.0" customHeight="1">
      <c r="A136" s="459"/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</row>
    <row r="137" ht="24.0" customHeight="1">
      <c r="A137" s="459"/>
      <c r="B137" s="459"/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</row>
    <row r="138" ht="24.0" customHeight="1">
      <c r="A138" s="459"/>
      <c r="B138" s="459"/>
      <c r="C138" s="459"/>
      <c r="D138" s="459"/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</row>
    <row r="139" ht="24.0" customHeight="1">
      <c r="A139" s="459"/>
      <c r="B139" s="459"/>
      <c r="C139" s="459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</row>
    <row r="140" ht="24.0" customHeight="1">
      <c r="A140" s="459"/>
      <c r="B140" s="459"/>
      <c r="C140" s="459"/>
      <c r="D140" s="459"/>
      <c r="E140" s="459"/>
      <c r="F140" s="459"/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</row>
    <row r="141" ht="24.0" customHeight="1">
      <c r="A141" s="459"/>
      <c r="B141" s="459"/>
      <c r="C141" s="459"/>
      <c r="D141" s="459"/>
      <c r="E141" s="459"/>
      <c r="F141" s="459"/>
      <c r="G141" s="459"/>
      <c r="H141" s="459"/>
      <c r="I141" s="459"/>
      <c r="J141" s="459"/>
      <c r="K141" s="459"/>
      <c r="L141" s="459"/>
      <c r="M141" s="459"/>
      <c r="N141" s="459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</row>
    <row r="142" ht="24.0" customHeight="1">
      <c r="A142" s="459"/>
      <c r="B142" s="459"/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</row>
    <row r="143" ht="24.0" customHeight="1">
      <c r="A143" s="459"/>
      <c r="B143" s="459"/>
      <c r="C143" s="459"/>
      <c r="D143" s="459"/>
      <c r="E143" s="459"/>
      <c r="F143" s="459"/>
      <c r="G143" s="459"/>
      <c r="H143" s="459"/>
      <c r="I143" s="459"/>
      <c r="J143" s="459"/>
      <c r="K143" s="459"/>
      <c r="L143" s="459"/>
      <c r="M143" s="459"/>
      <c r="N143" s="459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</row>
    <row r="144" ht="24.0" customHeight="1">
      <c r="A144" s="459"/>
      <c r="B144" s="459"/>
      <c r="C144" s="459"/>
      <c r="D144" s="459"/>
      <c r="E144" s="459"/>
      <c r="F144" s="459"/>
      <c r="G144" s="459"/>
      <c r="H144" s="459"/>
      <c r="I144" s="459"/>
      <c r="J144" s="459"/>
      <c r="K144" s="459"/>
      <c r="L144" s="459"/>
      <c r="M144" s="459"/>
      <c r="N144" s="459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</row>
    <row r="145" ht="24.0" customHeight="1">
      <c r="A145" s="459"/>
      <c r="B145" s="459"/>
      <c r="C145" s="459"/>
      <c r="D145" s="459"/>
      <c r="E145" s="459"/>
      <c r="F145" s="459"/>
      <c r="G145" s="459"/>
      <c r="H145" s="459"/>
      <c r="I145" s="459"/>
      <c r="J145" s="459"/>
      <c r="K145" s="459"/>
      <c r="L145" s="459"/>
      <c r="M145" s="459"/>
      <c r="N145" s="459"/>
      <c r="O145" s="459"/>
      <c r="P145" s="459"/>
      <c r="Q145" s="459"/>
      <c r="R145" s="459"/>
      <c r="S145" s="459"/>
      <c r="T145" s="459"/>
      <c r="U145" s="459"/>
      <c r="V145" s="459"/>
      <c r="W145" s="459"/>
      <c r="X145" s="459"/>
      <c r="Y145" s="459"/>
      <c r="Z145" s="459"/>
    </row>
    <row r="146" ht="24.0" customHeight="1">
      <c r="A146" s="459"/>
      <c r="B146" s="459"/>
      <c r="C146" s="459"/>
      <c r="D146" s="459"/>
      <c r="E146" s="459"/>
      <c r="F146" s="459"/>
      <c r="G146" s="459"/>
      <c r="H146" s="459"/>
      <c r="I146" s="459"/>
      <c r="J146" s="459"/>
      <c r="K146" s="459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</row>
    <row r="147" ht="24.0" customHeight="1">
      <c r="A147" s="459"/>
      <c r="B147" s="459"/>
      <c r="C147" s="459"/>
      <c r="D147" s="459"/>
      <c r="E147" s="459"/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</row>
    <row r="148" ht="24.0" customHeight="1">
      <c r="A148" s="459"/>
      <c r="B148" s="459"/>
      <c r="C148" s="459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</row>
    <row r="149" ht="24.0" customHeight="1">
      <c r="A149" s="459"/>
      <c r="B149" s="459"/>
      <c r="C149" s="459"/>
      <c r="D149" s="459"/>
      <c r="E149" s="459"/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</row>
    <row r="150" ht="24.0" customHeight="1">
      <c r="A150" s="459"/>
      <c r="B150" s="459"/>
      <c r="C150" s="459"/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</row>
    <row r="151" ht="24.0" customHeight="1">
      <c r="A151" s="459"/>
      <c r="B151" s="459"/>
      <c r="C151" s="45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</row>
    <row r="152" ht="24.0" customHeight="1">
      <c r="A152" s="459"/>
      <c r="B152" s="459"/>
      <c r="C152" s="459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</row>
    <row r="153" ht="24.0" customHeight="1">
      <c r="A153" s="459"/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</row>
    <row r="154" ht="24.0" customHeight="1">
      <c r="A154" s="459"/>
      <c r="B154" s="459"/>
      <c r="C154" s="459"/>
      <c r="D154" s="459"/>
      <c r="E154" s="459"/>
      <c r="F154" s="459"/>
      <c r="G154" s="459"/>
      <c r="H154" s="459"/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59"/>
      <c r="Z154" s="459"/>
    </row>
    <row r="155" ht="24.0" customHeight="1">
      <c r="A155" s="459"/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</row>
    <row r="156" ht="24.0" customHeight="1">
      <c r="A156" s="459"/>
      <c r="B156" s="459"/>
      <c r="C156" s="459"/>
      <c r="D156" s="459"/>
      <c r="E156" s="459"/>
      <c r="F156" s="459"/>
      <c r="G156" s="459"/>
      <c r="H156" s="459"/>
      <c r="I156" s="459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</row>
    <row r="157" ht="24.0" customHeight="1">
      <c r="A157" s="459"/>
      <c r="B157" s="459"/>
      <c r="C157" s="459"/>
      <c r="D157" s="459"/>
      <c r="E157" s="459"/>
      <c r="F157" s="459"/>
      <c r="G157" s="459"/>
      <c r="H157" s="459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</row>
    <row r="158" ht="24.0" customHeight="1">
      <c r="A158" s="459"/>
      <c r="B158" s="459"/>
      <c r="C158" s="459"/>
      <c r="D158" s="459"/>
      <c r="E158" s="459"/>
      <c r="F158" s="459"/>
      <c r="G158" s="459"/>
      <c r="H158" s="459"/>
      <c r="I158" s="459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</row>
    <row r="159" ht="24.0" customHeight="1">
      <c r="A159" s="459"/>
      <c r="B159" s="459"/>
      <c r="C159" s="459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</row>
    <row r="160" ht="24.0" customHeight="1">
      <c r="A160" s="459"/>
      <c r="B160" s="459"/>
      <c r="C160" s="459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</row>
    <row r="161" ht="24.0" customHeight="1">
      <c r="A161" s="459"/>
      <c r="B161" s="459"/>
      <c r="C161" s="459"/>
      <c r="D161" s="459"/>
      <c r="E161" s="459"/>
      <c r="F161" s="459"/>
      <c r="G161" s="459"/>
      <c r="H161" s="459"/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</row>
    <row r="162" ht="24.0" customHeight="1">
      <c r="A162" s="459"/>
      <c r="B162" s="459"/>
      <c r="C162" s="459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</row>
    <row r="163" ht="24.0" customHeight="1">
      <c r="A163" s="459"/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</row>
    <row r="164" ht="24.0" customHeight="1">
      <c r="A164" s="459"/>
      <c r="B164" s="459"/>
      <c r="C164" s="459"/>
      <c r="D164" s="459"/>
      <c r="E164" s="459"/>
      <c r="F164" s="459"/>
      <c r="G164" s="459"/>
      <c r="H164" s="459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</row>
    <row r="165" ht="24.0" customHeight="1">
      <c r="A165" s="459"/>
      <c r="B165" s="459"/>
      <c r="C165" s="459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</row>
    <row r="166" ht="24.0" customHeight="1">
      <c r="A166" s="459"/>
      <c r="B166" s="459"/>
      <c r="C166" s="459"/>
      <c r="D166" s="459"/>
      <c r="E166" s="459"/>
      <c r="F166" s="459"/>
      <c r="G166" s="459"/>
      <c r="H166" s="459"/>
      <c r="I166" s="459"/>
      <c r="J166" s="459"/>
      <c r="K166" s="459"/>
      <c r="L166" s="459"/>
      <c r="M166" s="459"/>
      <c r="N166" s="459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</row>
    <row r="167" ht="24.0" customHeight="1">
      <c r="A167" s="459"/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  <c r="M167" s="459"/>
      <c r="N167" s="459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</row>
    <row r="168" ht="24.0" customHeight="1">
      <c r="A168" s="459"/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</row>
    <row r="169" ht="24.0" customHeight="1">
      <c r="A169" s="459"/>
      <c r="B169" s="459"/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</row>
    <row r="170" ht="24.0" customHeight="1">
      <c r="A170" s="459"/>
      <c r="B170" s="459"/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</row>
    <row r="171" ht="24.0" customHeight="1">
      <c r="A171" s="459"/>
      <c r="B171" s="459"/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</row>
    <row r="172" ht="24.0" customHeight="1">
      <c r="A172" s="459"/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</row>
    <row r="173" ht="24.0" customHeight="1">
      <c r="A173" s="459"/>
      <c r="B173" s="459"/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</row>
    <row r="174" ht="24.0" customHeight="1">
      <c r="A174" s="459"/>
      <c r="B174" s="459"/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</row>
    <row r="175" ht="24.0" customHeight="1">
      <c r="A175" s="459"/>
      <c r="B175" s="459"/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</row>
    <row r="176" ht="24.0" customHeight="1">
      <c r="A176" s="459"/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</row>
    <row r="177" ht="24.0" customHeight="1">
      <c r="A177" s="459"/>
      <c r="B177" s="459"/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</row>
    <row r="178" ht="24.0" customHeight="1">
      <c r="A178" s="459"/>
      <c r="B178" s="459"/>
      <c r="C178" s="459"/>
      <c r="D178" s="459"/>
      <c r="E178" s="459"/>
      <c r="F178" s="459"/>
      <c r="G178" s="459"/>
      <c r="H178" s="459"/>
      <c r="I178" s="459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</row>
    <row r="179" ht="24.0" customHeight="1">
      <c r="A179" s="459"/>
      <c r="B179" s="459"/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</row>
    <row r="180" ht="24.0" customHeight="1">
      <c r="A180" s="459"/>
      <c r="B180" s="459"/>
      <c r="C180" s="459"/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</row>
    <row r="181" ht="24.0" customHeight="1">
      <c r="A181" s="459"/>
      <c r="B181" s="459"/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</row>
    <row r="182" ht="24.0" customHeight="1">
      <c r="A182" s="459"/>
      <c r="B182" s="459"/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</row>
    <row r="183" ht="24.0" customHeight="1">
      <c r="A183" s="459"/>
      <c r="B183" s="459"/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</row>
    <row r="184" ht="24.0" customHeight="1">
      <c r="A184" s="459"/>
      <c r="B184" s="459"/>
      <c r="C184" s="459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</row>
    <row r="185" ht="24.0" customHeight="1">
      <c r="A185" s="459"/>
      <c r="B185" s="459"/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</row>
    <row r="186" ht="24.0" customHeight="1">
      <c r="A186" s="459"/>
      <c r="B186" s="459"/>
      <c r="C186" s="459"/>
      <c r="D186" s="459"/>
      <c r="E186" s="459"/>
      <c r="F186" s="459"/>
      <c r="G186" s="459"/>
      <c r="H186" s="459"/>
      <c r="I186" s="459"/>
      <c r="J186" s="459"/>
      <c r="K186" s="459"/>
      <c r="L186" s="459"/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</row>
    <row r="187" ht="24.0" customHeight="1">
      <c r="A187" s="459"/>
      <c r="B187" s="459"/>
      <c r="C187" s="459"/>
      <c r="D187" s="459"/>
      <c r="E187" s="459"/>
      <c r="F187" s="459"/>
      <c r="G187" s="459"/>
      <c r="H187" s="459"/>
      <c r="I187" s="459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459"/>
      <c r="U187" s="459"/>
      <c r="V187" s="459"/>
      <c r="W187" s="459"/>
      <c r="X187" s="459"/>
      <c r="Y187" s="459"/>
      <c r="Z187" s="459"/>
    </row>
    <row r="188" ht="24.0" customHeight="1">
      <c r="A188" s="459"/>
      <c r="B188" s="459"/>
      <c r="C188" s="459"/>
      <c r="D188" s="459"/>
      <c r="E188" s="459"/>
      <c r="F188" s="459"/>
      <c r="G188" s="459"/>
      <c r="H188" s="459"/>
      <c r="I188" s="459"/>
      <c r="J188" s="459"/>
      <c r="K188" s="459"/>
      <c r="L188" s="459"/>
      <c r="M188" s="459"/>
      <c r="N188" s="459"/>
      <c r="O188" s="459"/>
      <c r="P188" s="459"/>
      <c r="Q188" s="459"/>
      <c r="R188" s="459"/>
      <c r="S188" s="459"/>
      <c r="T188" s="459"/>
      <c r="U188" s="459"/>
      <c r="V188" s="459"/>
      <c r="W188" s="459"/>
      <c r="X188" s="459"/>
      <c r="Y188" s="459"/>
      <c r="Z188" s="459"/>
    </row>
    <row r="189" ht="24.0" customHeight="1">
      <c r="A189" s="459"/>
      <c r="B189" s="459"/>
      <c r="C189" s="459"/>
      <c r="D189" s="459"/>
      <c r="E189" s="459"/>
      <c r="F189" s="459"/>
      <c r="G189" s="459"/>
      <c r="H189" s="459"/>
      <c r="I189" s="459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59"/>
      <c r="U189" s="459"/>
      <c r="V189" s="459"/>
      <c r="W189" s="459"/>
      <c r="X189" s="459"/>
      <c r="Y189" s="459"/>
      <c r="Z189" s="459"/>
    </row>
    <row r="190" ht="24.0" customHeight="1">
      <c r="A190" s="459"/>
      <c r="B190" s="459"/>
      <c r="C190" s="459"/>
      <c r="D190" s="459"/>
      <c r="E190" s="459"/>
      <c r="F190" s="459"/>
      <c r="G190" s="459"/>
      <c r="H190" s="459"/>
      <c r="I190" s="459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459"/>
      <c r="U190" s="459"/>
      <c r="V190" s="459"/>
      <c r="W190" s="459"/>
      <c r="X190" s="459"/>
      <c r="Y190" s="459"/>
      <c r="Z190" s="459"/>
    </row>
    <row r="191" ht="24.0" customHeight="1">
      <c r="A191" s="459"/>
      <c r="B191" s="459"/>
      <c r="C191" s="459"/>
      <c r="D191" s="459"/>
      <c r="E191" s="459"/>
      <c r="F191" s="459"/>
      <c r="G191" s="459"/>
      <c r="H191" s="459"/>
      <c r="I191" s="459"/>
      <c r="J191" s="459"/>
      <c r="K191" s="459"/>
      <c r="L191" s="459"/>
      <c r="M191" s="459"/>
      <c r="N191" s="459"/>
      <c r="O191" s="459"/>
      <c r="P191" s="459"/>
      <c r="Q191" s="459"/>
      <c r="R191" s="459"/>
      <c r="S191" s="459"/>
      <c r="T191" s="459"/>
      <c r="U191" s="459"/>
      <c r="V191" s="459"/>
      <c r="W191" s="459"/>
      <c r="X191" s="459"/>
      <c r="Y191" s="459"/>
      <c r="Z191" s="459"/>
    </row>
    <row r="192" ht="24.0" customHeight="1">
      <c r="A192" s="459"/>
      <c r="B192" s="459"/>
      <c r="C192" s="459"/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</row>
    <row r="193" ht="24.0" customHeight="1">
      <c r="A193" s="459"/>
      <c r="B193" s="459"/>
      <c r="C193" s="459"/>
      <c r="D193" s="459"/>
      <c r="E193" s="459"/>
      <c r="F193" s="459"/>
      <c r="G193" s="459"/>
      <c r="H193" s="459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</row>
    <row r="194" ht="24.0" customHeight="1">
      <c r="A194" s="459"/>
      <c r="B194" s="459"/>
      <c r="C194" s="459"/>
      <c r="D194" s="459"/>
      <c r="E194" s="459"/>
      <c r="F194" s="459"/>
      <c r="G194" s="459"/>
      <c r="H194" s="459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</row>
    <row r="195" ht="24.0" customHeight="1">
      <c r="A195" s="459"/>
      <c r="B195" s="459"/>
      <c r="C195" s="459"/>
      <c r="D195" s="459"/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</row>
    <row r="196" ht="24.0" customHeight="1">
      <c r="A196" s="459"/>
      <c r="B196" s="459"/>
      <c r="C196" s="459"/>
      <c r="D196" s="459"/>
      <c r="E196" s="459"/>
      <c r="F196" s="459"/>
      <c r="G196" s="459"/>
      <c r="H196" s="459"/>
      <c r="I196" s="459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</row>
    <row r="197" ht="24.0" customHeight="1">
      <c r="A197" s="459"/>
      <c r="B197" s="459"/>
      <c r="C197" s="459"/>
      <c r="D197" s="459"/>
      <c r="E197" s="459"/>
      <c r="F197" s="459"/>
      <c r="G197" s="459"/>
      <c r="H197" s="459"/>
      <c r="I197" s="459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459"/>
      <c r="U197" s="459"/>
      <c r="V197" s="459"/>
      <c r="W197" s="459"/>
      <c r="X197" s="459"/>
      <c r="Y197" s="459"/>
      <c r="Z197" s="459"/>
    </row>
    <row r="198" ht="24.0" customHeight="1">
      <c r="A198" s="459"/>
      <c r="B198" s="459"/>
      <c r="C198" s="459"/>
      <c r="D198" s="459"/>
      <c r="E198" s="459"/>
      <c r="F198" s="459"/>
      <c r="G198" s="459"/>
      <c r="H198" s="459"/>
      <c r="I198" s="459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59"/>
      <c r="V198" s="459"/>
      <c r="W198" s="459"/>
      <c r="X198" s="459"/>
      <c r="Y198" s="459"/>
      <c r="Z198" s="459"/>
    </row>
    <row r="199" ht="24.0" customHeight="1">
      <c r="A199" s="459"/>
      <c r="B199" s="459"/>
      <c r="C199" s="459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59"/>
      <c r="V199" s="459"/>
      <c r="W199" s="459"/>
      <c r="X199" s="459"/>
      <c r="Y199" s="459"/>
      <c r="Z199" s="459"/>
    </row>
    <row r="200" ht="24.0" customHeight="1">
      <c r="A200" s="459"/>
      <c r="B200" s="459"/>
      <c r="C200" s="459"/>
      <c r="D200" s="459"/>
      <c r="E200" s="459"/>
      <c r="F200" s="459"/>
      <c r="G200" s="459"/>
      <c r="H200" s="459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59"/>
      <c r="W200" s="459"/>
      <c r="X200" s="459"/>
      <c r="Y200" s="459"/>
      <c r="Z200" s="459"/>
    </row>
    <row r="201" ht="24.0" customHeight="1">
      <c r="A201" s="459"/>
      <c r="B201" s="459"/>
      <c r="C201" s="459"/>
      <c r="D201" s="459"/>
      <c r="E201" s="459"/>
      <c r="F201" s="459"/>
      <c r="G201" s="459"/>
      <c r="H201" s="459"/>
      <c r="I201" s="459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459"/>
      <c r="U201" s="459"/>
      <c r="V201" s="459"/>
      <c r="W201" s="459"/>
      <c r="X201" s="459"/>
      <c r="Y201" s="459"/>
      <c r="Z201" s="459"/>
    </row>
    <row r="202" ht="24.0" customHeight="1">
      <c r="A202" s="459"/>
      <c r="B202" s="459"/>
      <c r="C202" s="459"/>
      <c r="D202" s="459"/>
      <c r="E202" s="459"/>
      <c r="F202" s="459"/>
      <c r="G202" s="459"/>
      <c r="H202" s="459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</row>
    <row r="203" ht="24.0" customHeight="1">
      <c r="A203" s="459"/>
      <c r="B203" s="459"/>
      <c r="C203" s="459"/>
      <c r="D203" s="459"/>
      <c r="E203" s="459"/>
      <c r="F203" s="459"/>
      <c r="G203" s="459"/>
      <c r="H203" s="459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</row>
    <row r="204" ht="24.0" customHeight="1">
      <c r="A204" s="459"/>
      <c r="B204" s="459"/>
      <c r="C204" s="459"/>
      <c r="D204" s="459"/>
      <c r="E204" s="459"/>
      <c r="F204" s="459"/>
      <c r="G204" s="459"/>
      <c r="H204" s="459"/>
      <c r="I204" s="459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459"/>
      <c r="U204" s="459"/>
      <c r="V204" s="459"/>
      <c r="W204" s="459"/>
      <c r="X204" s="459"/>
      <c r="Y204" s="459"/>
      <c r="Z204" s="459"/>
    </row>
    <row r="205" ht="24.0" customHeight="1">
      <c r="A205" s="459"/>
      <c r="B205" s="459"/>
      <c r="C205" s="459"/>
      <c r="D205" s="459"/>
      <c r="E205" s="459"/>
      <c r="F205" s="459"/>
      <c r="G205" s="459"/>
      <c r="H205" s="459"/>
      <c r="I205" s="459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59"/>
      <c r="V205" s="459"/>
      <c r="W205" s="459"/>
      <c r="X205" s="459"/>
      <c r="Y205" s="459"/>
      <c r="Z205" s="459"/>
    </row>
    <row r="206" ht="24.0" customHeight="1">
      <c r="A206" s="459"/>
      <c r="B206" s="459"/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</row>
    <row r="207" ht="24.0" customHeight="1">
      <c r="A207" s="459"/>
      <c r="B207" s="459"/>
      <c r="C207" s="459"/>
      <c r="D207" s="459"/>
      <c r="E207" s="459"/>
      <c r="F207" s="459"/>
      <c r="G207" s="459"/>
      <c r="H207" s="459"/>
      <c r="I207" s="459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59"/>
      <c r="U207" s="459"/>
      <c r="V207" s="459"/>
      <c r="W207" s="459"/>
      <c r="X207" s="459"/>
      <c r="Y207" s="459"/>
      <c r="Z207" s="459"/>
    </row>
    <row r="208" ht="24.0" customHeight="1">
      <c r="A208" s="459"/>
      <c r="B208" s="459"/>
      <c r="C208" s="459"/>
      <c r="D208" s="459"/>
      <c r="E208" s="459"/>
      <c r="F208" s="459"/>
      <c r="G208" s="459"/>
      <c r="H208" s="459"/>
      <c r="I208" s="459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59"/>
      <c r="V208" s="459"/>
      <c r="W208" s="459"/>
      <c r="X208" s="459"/>
      <c r="Y208" s="459"/>
      <c r="Z208" s="459"/>
    </row>
    <row r="209" ht="24.0" customHeight="1">
      <c r="A209" s="459"/>
      <c r="B209" s="459"/>
      <c r="C209" s="459"/>
      <c r="D209" s="459"/>
      <c r="E209" s="459"/>
      <c r="F209" s="459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</row>
    <row r="210" ht="24.0" customHeight="1">
      <c r="A210" s="459"/>
      <c r="B210" s="459"/>
      <c r="C210" s="459"/>
      <c r="D210" s="459"/>
      <c r="E210" s="459"/>
      <c r="F210" s="459"/>
      <c r="G210" s="459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</row>
    <row r="211" ht="24.0" customHeight="1">
      <c r="A211" s="459"/>
      <c r="B211" s="459"/>
      <c r="C211" s="459"/>
      <c r="D211" s="459"/>
      <c r="E211" s="459"/>
      <c r="F211" s="459"/>
      <c r="G211" s="459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59"/>
      <c r="U211" s="459"/>
      <c r="V211" s="459"/>
      <c r="W211" s="459"/>
      <c r="X211" s="459"/>
      <c r="Y211" s="459"/>
      <c r="Z211" s="459"/>
    </row>
    <row r="212" ht="24.0" customHeight="1">
      <c r="A212" s="459"/>
      <c r="B212" s="459"/>
      <c r="C212" s="459"/>
      <c r="D212" s="459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</row>
    <row r="213" ht="24.0" customHeight="1">
      <c r="A213" s="459"/>
      <c r="B213" s="459"/>
      <c r="C213" s="459"/>
      <c r="D213" s="459"/>
      <c r="E213" s="459"/>
      <c r="F213" s="459"/>
      <c r="G213" s="459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59"/>
      <c r="U213" s="459"/>
      <c r="V213" s="459"/>
      <c r="W213" s="459"/>
      <c r="X213" s="459"/>
      <c r="Y213" s="459"/>
      <c r="Z213" s="459"/>
    </row>
    <row r="214" ht="24.0" customHeight="1">
      <c r="A214" s="459"/>
      <c r="B214" s="459"/>
      <c r="C214" s="459"/>
      <c r="D214" s="459"/>
      <c r="E214" s="459"/>
      <c r="F214" s="459"/>
      <c r="G214" s="459"/>
      <c r="H214" s="459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59"/>
      <c r="U214" s="459"/>
      <c r="V214" s="459"/>
      <c r="W214" s="459"/>
      <c r="X214" s="459"/>
      <c r="Y214" s="459"/>
      <c r="Z214" s="459"/>
    </row>
    <row r="215" ht="24.0" customHeight="1">
      <c r="A215" s="459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9"/>
      <c r="X215" s="459"/>
      <c r="Y215" s="459"/>
      <c r="Z215" s="459"/>
    </row>
    <row r="216" ht="24.0" customHeight="1">
      <c r="A216" s="459"/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</row>
    <row r="217" ht="24.0" customHeight="1">
      <c r="A217" s="459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</row>
    <row r="218" ht="24.0" customHeight="1">
      <c r="A218" s="459"/>
      <c r="B218" s="459"/>
      <c r="C218" s="459"/>
      <c r="D218" s="459"/>
      <c r="E218" s="459"/>
      <c r="F218" s="459"/>
      <c r="G218" s="459"/>
      <c r="H218" s="459"/>
      <c r="I218" s="459"/>
      <c r="J218" s="459"/>
      <c r="K218" s="459"/>
      <c r="L218" s="459"/>
      <c r="M218" s="459"/>
      <c r="N218" s="459"/>
      <c r="O218" s="459"/>
      <c r="P218" s="459"/>
      <c r="Q218" s="459"/>
      <c r="R218" s="459"/>
      <c r="S218" s="459"/>
      <c r="T218" s="459"/>
      <c r="U218" s="459"/>
      <c r="V218" s="459"/>
      <c r="W218" s="459"/>
      <c r="X218" s="459"/>
      <c r="Y218" s="459"/>
      <c r="Z218" s="459"/>
    </row>
    <row r="219" ht="24.0" customHeight="1">
      <c r="A219" s="459"/>
      <c r="B219" s="459"/>
      <c r="C219" s="459"/>
      <c r="D219" s="459"/>
      <c r="E219" s="459"/>
      <c r="F219" s="459"/>
      <c r="G219" s="459"/>
      <c r="H219" s="459"/>
      <c r="I219" s="459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459"/>
      <c r="U219" s="459"/>
      <c r="V219" s="459"/>
      <c r="W219" s="459"/>
      <c r="X219" s="459"/>
      <c r="Y219" s="459"/>
      <c r="Z219" s="459"/>
    </row>
    <row r="220" ht="24.0" customHeight="1">
      <c r="A220" s="459"/>
      <c r="B220" s="459"/>
      <c r="C220" s="459"/>
      <c r="D220" s="459"/>
      <c r="E220" s="459"/>
      <c r="F220" s="459"/>
      <c r="G220" s="459"/>
      <c r="H220" s="459"/>
      <c r="I220" s="459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459"/>
      <c r="U220" s="459"/>
      <c r="V220" s="459"/>
      <c r="W220" s="459"/>
      <c r="X220" s="459"/>
      <c r="Y220" s="459"/>
      <c r="Z220" s="459"/>
    </row>
    <row r="221" ht="24.0" customHeight="1">
      <c r="A221" s="459"/>
      <c r="B221" s="459"/>
      <c r="C221" s="459"/>
      <c r="D221" s="459"/>
      <c r="E221" s="459"/>
      <c r="F221" s="459"/>
      <c r="G221" s="459"/>
      <c r="H221" s="459"/>
      <c r="I221" s="459"/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  <c r="T221" s="459"/>
      <c r="U221" s="459"/>
      <c r="V221" s="459"/>
      <c r="W221" s="459"/>
      <c r="X221" s="459"/>
      <c r="Y221" s="459"/>
      <c r="Z221" s="459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0.25"/>
    <col customWidth="1" min="3" max="3" width="38.25"/>
    <col customWidth="1" min="4" max="4" width="14.25"/>
    <col customWidth="1" min="5" max="5" width="9.38"/>
    <col customWidth="1" min="6" max="6" width="7.75"/>
    <col customWidth="1" min="7" max="25" width="7.0"/>
    <col customWidth="1" min="26" max="26" width="10.5"/>
  </cols>
  <sheetData>
    <row r="1" ht="24.0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ht="24.0" customHeight="1">
      <c r="A2" s="459"/>
      <c r="B2" s="495" t="s">
        <v>372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ht="24.0" customHeight="1">
      <c r="A3" s="459"/>
      <c r="B3" s="496" t="s">
        <v>373</v>
      </c>
      <c r="C3" s="496" t="s">
        <v>374</v>
      </c>
      <c r="D3" s="496" t="s">
        <v>306</v>
      </c>
      <c r="E3" s="496" t="s">
        <v>309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</row>
    <row r="4" ht="24.0" customHeigh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</row>
    <row r="5" ht="24.0" customHeight="1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</row>
    <row r="6" ht="24.0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</row>
    <row r="7" ht="24.0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</row>
    <row r="8" ht="24.0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</row>
    <row r="9" ht="24.0" customHeight="1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</row>
    <row r="10" ht="24.0" customHeight="1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</row>
    <row r="11" ht="24.0" customHeight="1">
      <c r="A11" s="459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</row>
    <row r="12" ht="24.0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</row>
    <row r="13" ht="24.0" customHeight="1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</row>
    <row r="14" ht="24.0" customHeight="1">
      <c r="A14" s="459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</row>
    <row r="15" ht="24.0" customHeight="1">
      <c r="A15" s="459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</row>
    <row r="16" ht="24.0" customHeight="1">
      <c r="A16" s="459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</row>
    <row r="17" ht="24.0" customHeight="1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</row>
    <row r="18" ht="24.0" customHeight="1">
      <c r="A18" s="459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</row>
    <row r="19" ht="24.0" customHeight="1">
      <c r="A19" s="459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</row>
    <row r="20" ht="24.0" customHeight="1">
      <c r="A20" s="45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</row>
    <row r="21" ht="24.0" customHeight="1">
      <c r="A21" s="459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</row>
    <row r="22" ht="24.0" customHeight="1">
      <c r="A22" s="459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</row>
    <row r="23" ht="24.0" customHeight="1">
      <c r="A23" s="459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</row>
    <row r="24" ht="24.0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</row>
    <row r="25" ht="24.0" customHeight="1">
      <c r="A25" s="459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</row>
    <row r="26" ht="24.0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</row>
    <row r="27" ht="24.0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</row>
    <row r="28" ht="24.0" customHeight="1">
      <c r="A28" s="459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</row>
    <row r="29" ht="24.0" customHeight="1">
      <c r="A29" s="459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</row>
    <row r="30" ht="24.0" customHeight="1">
      <c r="A30" s="459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</row>
    <row r="31" ht="24.0" customHeight="1">
      <c r="A31" s="459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</row>
    <row r="32" ht="24.0" customHeight="1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</row>
    <row r="33" ht="24.0" customHeight="1">
      <c r="A33" s="459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</row>
    <row r="34" ht="24.0" customHeight="1">
      <c r="A34" s="459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</row>
    <row r="35" ht="24.0" customHeight="1">
      <c r="A35" s="459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</row>
    <row r="36" ht="24.0" customHeight="1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</row>
    <row r="37" ht="24.0" customHeight="1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</row>
    <row r="38" ht="24.0" customHeight="1">
      <c r="A38" s="459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</row>
    <row r="39" ht="24.0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</row>
    <row r="40" ht="24.0" customHeight="1">
      <c r="A40" s="459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</row>
    <row r="41" ht="24.0" customHeight="1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</row>
    <row r="42" ht="24.0" customHeight="1">
      <c r="A42" s="459"/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</row>
    <row r="43" ht="24.0" customHeight="1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</row>
    <row r="44" ht="24.0" customHeight="1">
      <c r="A44" s="459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</row>
    <row r="45" ht="24.0" customHeight="1">
      <c r="A45" s="459"/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</row>
    <row r="46" ht="24.0" customHeight="1">
      <c r="A46" s="459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</row>
    <row r="47" ht="24.0" customHeight="1">
      <c r="A47" s="459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</row>
    <row r="48" ht="24.0" customHeight="1">
      <c r="A48" s="459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</row>
    <row r="49" ht="24.0" customHeight="1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</row>
    <row r="50" ht="24.0" customHeight="1">
      <c r="A50" s="459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</row>
    <row r="51" ht="24.0" customHeight="1">
      <c r="A51" s="459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</row>
    <row r="52" ht="24.0" customHeight="1">
      <c r="A52" s="459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</row>
    <row r="53" ht="24.0" customHeight="1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</row>
    <row r="54" ht="24.0" customHeight="1">
      <c r="A54" s="459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</row>
    <row r="55" ht="24.0" customHeight="1">
      <c r="A55" s="459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</row>
    <row r="56" ht="24.0" customHeight="1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</row>
    <row r="57" ht="24.0" customHeight="1">
      <c r="A57" s="459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</row>
    <row r="58" ht="24.0" customHeight="1">
      <c r="A58" s="459"/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</row>
    <row r="59" ht="24.0" customHeight="1">
      <c r="A59" s="459"/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</row>
    <row r="60" ht="24.0" customHeight="1">
      <c r="A60" s="459"/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</row>
    <row r="61" ht="24.0" customHeight="1">
      <c r="A61" s="459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</row>
    <row r="62" ht="24.0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</row>
    <row r="63" ht="24.0" customHeight="1">
      <c r="A63" s="459"/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</row>
    <row r="64" ht="24.0" customHeight="1">
      <c r="A64" s="45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</row>
    <row r="65" ht="24.0" customHeight="1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</row>
    <row r="66" ht="24.0" customHeight="1">
      <c r="A66" s="459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</row>
    <row r="67" ht="24.0" customHeight="1">
      <c r="A67" s="459"/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</row>
    <row r="68" ht="24.0" customHeight="1">
      <c r="A68" s="459"/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</row>
    <row r="69" ht="24.0" customHeight="1">
      <c r="A69" s="459"/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</row>
    <row r="70" ht="24.0" customHeight="1">
      <c r="A70" s="459"/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</row>
    <row r="71" ht="24.0" customHeight="1">
      <c r="A71" s="459"/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</row>
    <row r="72" ht="24.0" customHeight="1">
      <c r="A72" s="459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</row>
    <row r="73" ht="24.0" customHeight="1">
      <c r="A73" s="459"/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</row>
    <row r="74" ht="24.0" customHeight="1">
      <c r="A74" s="459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</row>
    <row r="75" ht="24.0" customHeight="1">
      <c r="A75" s="459"/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</row>
    <row r="76" ht="24.0" customHeight="1">
      <c r="A76" s="459"/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</row>
    <row r="77" ht="24.0" customHeight="1">
      <c r="A77" s="459"/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</row>
    <row r="78" ht="24.0" customHeight="1">
      <c r="A78" s="459"/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</row>
    <row r="79" ht="24.0" customHeight="1">
      <c r="A79" s="459"/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</row>
    <row r="80" ht="24.0" customHeight="1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</row>
    <row r="81" ht="24.0" customHeight="1">
      <c r="A81" s="459"/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</row>
    <row r="82" ht="24.0" customHeight="1">
      <c r="A82" s="459"/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</row>
    <row r="83" ht="24.0" customHeight="1">
      <c r="A83" s="459"/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</row>
    <row r="84" ht="24.0" customHeight="1">
      <c r="A84" s="459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</row>
    <row r="85" ht="24.0" customHeight="1">
      <c r="A85" s="459"/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</row>
    <row r="86" ht="24.0" customHeight="1">
      <c r="A86" s="459"/>
      <c r="B86" s="459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</row>
    <row r="87" ht="24.0" customHeight="1">
      <c r="A87" s="459"/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</row>
    <row r="88" ht="24.0" customHeight="1">
      <c r="A88" s="459"/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</row>
    <row r="89" ht="24.0" customHeight="1">
      <c r="A89" s="459"/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</row>
    <row r="90" ht="24.0" customHeight="1">
      <c r="A90" s="459"/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</row>
    <row r="91" ht="24.0" customHeight="1">
      <c r="A91" s="459"/>
      <c r="B91" s="459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</row>
    <row r="92" ht="24.0" customHeight="1">
      <c r="A92" s="459"/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</row>
    <row r="93" ht="24.0" customHeight="1">
      <c r="A93" s="459"/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</row>
    <row r="94" ht="24.0" customHeight="1">
      <c r="A94" s="459"/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</row>
    <row r="95" ht="24.0" customHeight="1">
      <c r="A95" s="459"/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</row>
    <row r="96" ht="24.0" customHeight="1">
      <c r="A96" s="459"/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</row>
    <row r="97" ht="24.0" customHeight="1">
      <c r="A97" s="459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</row>
    <row r="98" ht="24.0" customHeight="1">
      <c r="A98" s="459"/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</row>
    <row r="99" ht="24.0" customHeight="1">
      <c r="A99" s="459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</row>
    <row r="100" ht="24.0" customHeight="1">
      <c r="A100" s="459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</row>
    <row r="101" ht="24.0" customHeight="1">
      <c r="A101" s="459"/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</row>
    <row r="102" ht="24.0" customHeight="1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</row>
    <row r="103" ht="24.0" customHeight="1">
      <c r="A103" s="459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</row>
    <row r="104" ht="24.0" customHeight="1">
      <c r="A104" s="459"/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</row>
    <row r="105" ht="24.0" customHeight="1">
      <c r="A105" s="459"/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</row>
    <row r="106" ht="24.0" customHeight="1">
      <c r="A106" s="459"/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</row>
    <row r="107" ht="24.0" customHeight="1">
      <c r="A107" s="459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</row>
    <row r="108" ht="24.0" customHeight="1">
      <c r="A108" s="459"/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</row>
    <row r="109" ht="24.0" customHeight="1">
      <c r="A109" s="459"/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</row>
    <row r="110" ht="24.0" customHeight="1">
      <c r="A110" s="459"/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</row>
    <row r="111" ht="24.0" customHeight="1">
      <c r="A111" s="459"/>
      <c r="B111" s="459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</row>
    <row r="112" ht="24.0" customHeight="1">
      <c r="A112" s="459"/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</row>
    <row r="113" ht="24.0" customHeight="1">
      <c r="A113" s="459"/>
      <c r="B113" s="459"/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</row>
    <row r="114" ht="24.0" customHeight="1">
      <c r="A114" s="459"/>
      <c r="B114" s="459"/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</row>
    <row r="115" ht="24.0" customHeight="1">
      <c r="A115" s="459"/>
      <c r="B115" s="459"/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</row>
    <row r="116" ht="24.0" customHeight="1">
      <c r="A116" s="459"/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</row>
    <row r="117" ht="24.0" customHeight="1">
      <c r="A117" s="459"/>
      <c r="B117" s="459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</row>
    <row r="118" ht="24.0" customHeight="1">
      <c r="A118" s="459"/>
      <c r="B118" s="459"/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</row>
    <row r="119" ht="24.0" customHeight="1">
      <c r="A119" s="459"/>
      <c r="B119" s="459"/>
      <c r="C119" s="459"/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</row>
    <row r="120" ht="24.0" customHeight="1">
      <c r="A120" s="459"/>
      <c r="B120" s="459"/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</row>
    <row r="121" ht="24.0" customHeight="1">
      <c r="A121" s="459"/>
      <c r="B121" s="459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</row>
    <row r="122" ht="24.0" customHeight="1">
      <c r="A122" s="459"/>
      <c r="B122" s="459"/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</row>
    <row r="123" ht="24.0" customHeight="1">
      <c r="A123" s="459"/>
      <c r="B123" s="459"/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</row>
    <row r="124" ht="24.0" customHeight="1">
      <c r="A124" s="459"/>
      <c r="B124" s="459"/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</row>
    <row r="125" ht="24.0" customHeight="1">
      <c r="A125" s="459"/>
      <c r="B125" s="459"/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</row>
    <row r="126" ht="24.0" customHeight="1">
      <c r="A126" s="459"/>
      <c r="B126" s="459"/>
      <c r="C126" s="459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</row>
    <row r="127" ht="24.0" customHeight="1">
      <c r="A127" s="459"/>
      <c r="B127" s="459"/>
      <c r="C127" s="459"/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</row>
    <row r="128" ht="24.0" customHeight="1">
      <c r="A128" s="459"/>
      <c r="B128" s="459"/>
      <c r="C128" s="459"/>
      <c r="D128" s="459"/>
      <c r="E128" s="459"/>
      <c r="F128" s="459"/>
      <c r="G128" s="459"/>
      <c r="H128" s="459"/>
      <c r="I128" s="459"/>
      <c r="J128" s="459"/>
      <c r="K128" s="459"/>
      <c r="L128" s="459"/>
      <c r="M128" s="459"/>
      <c r="N128" s="459"/>
      <c r="O128" s="459"/>
      <c r="P128" s="459"/>
      <c r="Q128" s="459"/>
      <c r="R128" s="459"/>
      <c r="S128" s="459"/>
      <c r="T128" s="459"/>
      <c r="U128" s="459"/>
      <c r="V128" s="459"/>
      <c r="W128" s="459"/>
      <c r="X128" s="459"/>
      <c r="Y128" s="459"/>
      <c r="Z128" s="459"/>
    </row>
    <row r="129" ht="24.0" customHeight="1">
      <c r="A129" s="459"/>
      <c r="B129" s="459"/>
      <c r="C129" s="459"/>
      <c r="D129" s="459"/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</row>
    <row r="130" ht="24.0" customHeight="1">
      <c r="A130" s="459"/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</row>
    <row r="131" ht="24.0" customHeight="1">
      <c r="A131" s="459"/>
      <c r="B131" s="459"/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</row>
    <row r="132" ht="24.0" customHeight="1">
      <c r="A132" s="459"/>
      <c r="B132" s="459"/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</row>
    <row r="133" ht="24.0" customHeight="1">
      <c r="A133" s="459"/>
      <c r="B133" s="459"/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</row>
    <row r="134" ht="24.0" customHeight="1">
      <c r="A134" s="459"/>
      <c r="B134" s="459"/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</row>
    <row r="135" ht="24.0" customHeight="1">
      <c r="A135" s="459"/>
      <c r="B135" s="459"/>
      <c r="C135" s="459"/>
      <c r="D135" s="459"/>
      <c r="E135" s="459"/>
      <c r="F135" s="459"/>
      <c r="G135" s="459"/>
      <c r="H135" s="459"/>
      <c r="I135" s="459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</row>
    <row r="136" ht="24.0" customHeight="1">
      <c r="A136" s="459"/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</row>
    <row r="137" ht="24.0" customHeight="1">
      <c r="A137" s="459"/>
      <c r="B137" s="459"/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</row>
    <row r="138" ht="24.0" customHeight="1">
      <c r="A138" s="459"/>
      <c r="B138" s="459"/>
      <c r="C138" s="459"/>
      <c r="D138" s="459"/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</row>
    <row r="139" ht="24.0" customHeight="1">
      <c r="A139" s="459"/>
      <c r="B139" s="459"/>
      <c r="C139" s="459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</row>
    <row r="140" ht="24.0" customHeight="1">
      <c r="A140" s="459"/>
      <c r="B140" s="459"/>
      <c r="C140" s="459"/>
      <c r="D140" s="459"/>
      <c r="E140" s="459"/>
      <c r="F140" s="459"/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</row>
    <row r="141" ht="24.0" customHeight="1">
      <c r="A141" s="459"/>
      <c r="B141" s="459"/>
      <c r="C141" s="459"/>
      <c r="D141" s="459"/>
      <c r="E141" s="459"/>
      <c r="F141" s="459"/>
      <c r="G141" s="459"/>
      <c r="H141" s="459"/>
      <c r="I141" s="459"/>
      <c r="J141" s="459"/>
      <c r="K141" s="459"/>
      <c r="L141" s="459"/>
      <c r="M141" s="459"/>
      <c r="N141" s="459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</row>
    <row r="142" ht="24.0" customHeight="1">
      <c r="A142" s="459"/>
      <c r="B142" s="459"/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</row>
    <row r="143" ht="24.0" customHeight="1">
      <c r="A143" s="459"/>
      <c r="B143" s="459"/>
      <c r="C143" s="459"/>
      <c r="D143" s="459"/>
      <c r="E143" s="459"/>
      <c r="F143" s="459"/>
      <c r="G143" s="459"/>
      <c r="H143" s="459"/>
      <c r="I143" s="459"/>
      <c r="J143" s="459"/>
      <c r="K143" s="459"/>
      <c r="L143" s="459"/>
      <c r="M143" s="459"/>
      <c r="N143" s="459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</row>
    <row r="144" ht="24.0" customHeight="1">
      <c r="A144" s="459"/>
      <c r="B144" s="459"/>
      <c r="C144" s="459"/>
      <c r="D144" s="459"/>
      <c r="E144" s="459"/>
      <c r="F144" s="459"/>
      <c r="G144" s="459"/>
      <c r="H144" s="459"/>
      <c r="I144" s="459"/>
      <c r="J144" s="459"/>
      <c r="K144" s="459"/>
      <c r="L144" s="459"/>
      <c r="M144" s="459"/>
      <c r="N144" s="459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</row>
    <row r="145" ht="24.0" customHeight="1">
      <c r="A145" s="459"/>
      <c r="B145" s="459"/>
      <c r="C145" s="459"/>
      <c r="D145" s="459"/>
      <c r="E145" s="459"/>
      <c r="F145" s="459"/>
      <c r="G145" s="459"/>
      <c r="H145" s="459"/>
      <c r="I145" s="459"/>
      <c r="J145" s="459"/>
      <c r="K145" s="459"/>
      <c r="L145" s="459"/>
      <c r="M145" s="459"/>
      <c r="N145" s="459"/>
      <c r="O145" s="459"/>
      <c r="P145" s="459"/>
      <c r="Q145" s="459"/>
      <c r="R145" s="459"/>
      <c r="S145" s="459"/>
      <c r="T145" s="459"/>
      <c r="U145" s="459"/>
      <c r="V145" s="459"/>
      <c r="W145" s="459"/>
      <c r="X145" s="459"/>
      <c r="Y145" s="459"/>
      <c r="Z145" s="459"/>
    </row>
    <row r="146" ht="24.0" customHeight="1">
      <c r="A146" s="459"/>
      <c r="B146" s="459"/>
      <c r="C146" s="459"/>
      <c r="D146" s="459"/>
      <c r="E146" s="459"/>
      <c r="F146" s="459"/>
      <c r="G146" s="459"/>
      <c r="H146" s="459"/>
      <c r="I146" s="459"/>
      <c r="J146" s="459"/>
      <c r="K146" s="459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</row>
    <row r="147" ht="24.0" customHeight="1">
      <c r="A147" s="459"/>
      <c r="B147" s="459"/>
      <c r="C147" s="459"/>
      <c r="D147" s="459"/>
      <c r="E147" s="459"/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</row>
    <row r="148" ht="24.0" customHeight="1">
      <c r="A148" s="459"/>
      <c r="B148" s="459"/>
      <c r="C148" s="459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</row>
    <row r="149" ht="24.0" customHeight="1">
      <c r="A149" s="459"/>
      <c r="B149" s="459"/>
      <c r="C149" s="459"/>
      <c r="D149" s="459"/>
      <c r="E149" s="459"/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</row>
    <row r="150" ht="24.0" customHeight="1">
      <c r="A150" s="459"/>
      <c r="B150" s="459"/>
      <c r="C150" s="459"/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</row>
    <row r="151" ht="24.0" customHeight="1">
      <c r="A151" s="459"/>
      <c r="B151" s="459"/>
      <c r="C151" s="45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</row>
    <row r="152" ht="24.0" customHeight="1">
      <c r="A152" s="459"/>
      <c r="B152" s="459"/>
      <c r="C152" s="459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</row>
    <row r="153" ht="24.0" customHeight="1">
      <c r="A153" s="459"/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</row>
    <row r="154" ht="24.0" customHeight="1">
      <c r="A154" s="459"/>
      <c r="B154" s="459"/>
      <c r="C154" s="459"/>
      <c r="D154" s="459"/>
      <c r="E154" s="459"/>
      <c r="F154" s="459"/>
      <c r="G154" s="459"/>
      <c r="H154" s="459"/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59"/>
      <c r="Z154" s="459"/>
    </row>
    <row r="155" ht="24.0" customHeight="1">
      <c r="A155" s="459"/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</row>
    <row r="156" ht="24.0" customHeight="1">
      <c r="A156" s="459"/>
      <c r="B156" s="459"/>
      <c r="C156" s="459"/>
      <c r="D156" s="459"/>
      <c r="E156" s="459"/>
      <c r="F156" s="459"/>
      <c r="G156" s="459"/>
      <c r="H156" s="459"/>
      <c r="I156" s="459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</row>
    <row r="157" ht="24.0" customHeight="1">
      <c r="A157" s="459"/>
      <c r="B157" s="459"/>
      <c r="C157" s="459"/>
      <c r="D157" s="459"/>
      <c r="E157" s="459"/>
      <c r="F157" s="459"/>
      <c r="G157" s="459"/>
      <c r="H157" s="459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</row>
    <row r="158" ht="24.0" customHeight="1">
      <c r="A158" s="459"/>
      <c r="B158" s="459"/>
      <c r="C158" s="459"/>
      <c r="D158" s="459"/>
      <c r="E158" s="459"/>
      <c r="F158" s="459"/>
      <c r="G158" s="459"/>
      <c r="H158" s="459"/>
      <c r="I158" s="459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</row>
    <row r="159" ht="24.0" customHeight="1">
      <c r="A159" s="459"/>
      <c r="B159" s="459"/>
      <c r="C159" s="459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</row>
    <row r="160" ht="24.0" customHeight="1">
      <c r="A160" s="459"/>
      <c r="B160" s="459"/>
      <c r="C160" s="459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</row>
    <row r="161" ht="24.0" customHeight="1">
      <c r="A161" s="459"/>
      <c r="B161" s="459"/>
      <c r="C161" s="459"/>
      <c r="D161" s="459"/>
      <c r="E161" s="459"/>
      <c r="F161" s="459"/>
      <c r="G161" s="459"/>
      <c r="H161" s="459"/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</row>
    <row r="162" ht="24.0" customHeight="1">
      <c r="A162" s="459"/>
      <c r="B162" s="459"/>
      <c r="C162" s="459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</row>
    <row r="163" ht="24.0" customHeight="1">
      <c r="A163" s="459"/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</row>
    <row r="164" ht="24.0" customHeight="1">
      <c r="A164" s="459"/>
      <c r="B164" s="459"/>
      <c r="C164" s="459"/>
      <c r="D164" s="459"/>
      <c r="E164" s="459"/>
      <c r="F164" s="459"/>
      <c r="G164" s="459"/>
      <c r="H164" s="459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</row>
    <row r="165" ht="24.0" customHeight="1">
      <c r="A165" s="459"/>
      <c r="B165" s="459"/>
      <c r="C165" s="459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</row>
    <row r="166" ht="24.0" customHeight="1">
      <c r="A166" s="459"/>
      <c r="B166" s="459"/>
      <c r="C166" s="459"/>
      <c r="D166" s="459"/>
      <c r="E166" s="459"/>
      <c r="F166" s="459"/>
      <c r="G166" s="459"/>
      <c r="H166" s="459"/>
      <c r="I166" s="459"/>
      <c r="J166" s="459"/>
      <c r="K166" s="459"/>
      <c r="L166" s="459"/>
      <c r="M166" s="459"/>
      <c r="N166" s="459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</row>
    <row r="167" ht="24.0" customHeight="1">
      <c r="A167" s="459"/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  <c r="M167" s="459"/>
      <c r="N167" s="459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</row>
    <row r="168" ht="24.0" customHeight="1">
      <c r="A168" s="459"/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</row>
    <row r="169" ht="24.0" customHeight="1">
      <c r="A169" s="459"/>
      <c r="B169" s="459"/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</row>
    <row r="170" ht="24.0" customHeight="1">
      <c r="A170" s="459"/>
      <c r="B170" s="459"/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</row>
    <row r="171" ht="24.0" customHeight="1">
      <c r="A171" s="459"/>
      <c r="B171" s="459"/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</row>
    <row r="172" ht="24.0" customHeight="1">
      <c r="A172" s="459"/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</row>
    <row r="173" ht="24.0" customHeight="1">
      <c r="A173" s="459"/>
      <c r="B173" s="459"/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</row>
    <row r="174" ht="24.0" customHeight="1">
      <c r="A174" s="459"/>
      <c r="B174" s="459"/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</row>
    <row r="175" ht="24.0" customHeight="1">
      <c r="A175" s="459"/>
      <c r="B175" s="459"/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</row>
    <row r="176" ht="24.0" customHeight="1">
      <c r="A176" s="459"/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</row>
    <row r="177" ht="24.0" customHeight="1">
      <c r="A177" s="459"/>
      <c r="B177" s="459"/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</row>
    <row r="178" ht="24.0" customHeight="1">
      <c r="A178" s="459"/>
      <c r="B178" s="459"/>
      <c r="C178" s="459"/>
      <c r="D178" s="459"/>
      <c r="E178" s="459"/>
      <c r="F178" s="459"/>
      <c r="G178" s="459"/>
      <c r="H178" s="459"/>
      <c r="I178" s="459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</row>
    <row r="179" ht="24.0" customHeight="1">
      <c r="A179" s="459"/>
      <c r="B179" s="459"/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</row>
    <row r="180" ht="24.0" customHeight="1">
      <c r="A180" s="459"/>
      <c r="B180" s="459"/>
      <c r="C180" s="459"/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</row>
    <row r="181" ht="24.0" customHeight="1">
      <c r="A181" s="459"/>
      <c r="B181" s="459"/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</row>
    <row r="182" ht="24.0" customHeight="1">
      <c r="A182" s="459"/>
      <c r="B182" s="459"/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</row>
    <row r="183" ht="24.0" customHeight="1">
      <c r="A183" s="459"/>
      <c r="B183" s="459"/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</row>
    <row r="184" ht="24.0" customHeight="1">
      <c r="A184" s="459"/>
      <c r="B184" s="459"/>
      <c r="C184" s="459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</row>
    <row r="185" ht="24.0" customHeight="1">
      <c r="A185" s="459"/>
      <c r="B185" s="459"/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</row>
    <row r="186" ht="24.0" customHeight="1">
      <c r="A186" s="459"/>
      <c r="B186" s="459"/>
      <c r="C186" s="459"/>
      <c r="D186" s="459"/>
      <c r="E186" s="459"/>
      <c r="F186" s="459"/>
      <c r="G186" s="459"/>
      <c r="H186" s="459"/>
      <c r="I186" s="459"/>
      <c r="J186" s="459"/>
      <c r="K186" s="459"/>
      <c r="L186" s="459"/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</row>
    <row r="187" ht="24.0" customHeight="1">
      <c r="A187" s="459"/>
      <c r="B187" s="459"/>
      <c r="C187" s="459"/>
      <c r="D187" s="459"/>
      <c r="E187" s="459"/>
      <c r="F187" s="459"/>
      <c r="G187" s="459"/>
      <c r="H187" s="459"/>
      <c r="I187" s="459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459"/>
      <c r="U187" s="459"/>
      <c r="V187" s="459"/>
      <c r="W187" s="459"/>
      <c r="X187" s="459"/>
      <c r="Y187" s="459"/>
      <c r="Z187" s="459"/>
    </row>
    <row r="188" ht="24.0" customHeight="1">
      <c r="A188" s="459"/>
      <c r="B188" s="459"/>
      <c r="C188" s="459"/>
      <c r="D188" s="459"/>
      <c r="E188" s="459"/>
      <c r="F188" s="459"/>
      <c r="G188" s="459"/>
      <c r="H188" s="459"/>
      <c r="I188" s="459"/>
      <c r="J188" s="459"/>
      <c r="K188" s="459"/>
      <c r="L188" s="459"/>
      <c r="M188" s="459"/>
      <c r="N188" s="459"/>
      <c r="O188" s="459"/>
      <c r="P188" s="459"/>
      <c r="Q188" s="459"/>
      <c r="R188" s="459"/>
      <c r="S188" s="459"/>
      <c r="T188" s="459"/>
      <c r="U188" s="459"/>
      <c r="V188" s="459"/>
      <c r="W188" s="459"/>
      <c r="X188" s="459"/>
      <c r="Y188" s="459"/>
      <c r="Z188" s="459"/>
    </row>
    <row r="189" ht="24.0" customHeight="1">
      <c r="A189" s="459"/>
      <c r="B189" s="459"/>
      <c r="C189" s="459"/>
      <c r="D189" s="459"/>
      <c r="E189" s="459"/>
      <c r="F189" s="459"/>
      <c r="G189" s="459"/>
      <c r="H189" s="459"/>
      <c r="I189" s="459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59"/>
      <c r="U189" s="459"/>
      <c r="V189" s="459"/>
      <c r="W189" s="459"/>
      <c r="X189" s="459"/>
      <c r="Y189" s="459"/>
      <c r="Z189" s="459"/>
    </row>
    <row r="190" ht="24.0" customHeight="1">
      <c r="A190" s="459"/>
      <c r="B190" s="459"/>
      <c r="C190" s="459"/>
      <c r="D190" s="459"/>
      <c r="E190" s="459"/>
      <c r="F190" s="459"/>
      <c r="G190" s="459"/>
      <c r="H190" s="459"/>
      <c r="I190" s="459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459"/>
      <c r="U190" s="459"/>
      <c r="V190" s="459"/>
      <c r="W190" s="459"/>
      <c r="X190" s="459"/>
      <c r="Y190" s="459"/>
      <c r="Z190" s="459"/>
    </row>
    <row r="191" ht="24.0" customHeight="1">
      <c r="A191" s="459"/>
      <c r="B191" s="459"/>
      <c r="C191" s="459"/>
      <c r="D191" s="459"/>
      <c r="E191" s="459"/>
      <c r="F191" s="459"/>
      <c r="G191" s="459"/>
      <c r="H191" s="459"/>
      <c r="I191" s="459"/>
      <c r="J191" s="459"/>
      <c r="K191" s="459"/>
      <c r="L191" s="459"/>
      <c r="M191" s="459"/>
      <c r="N191" s="459"/>
      <c r="O191" s="459"/>
      <c r="P191" s="459"/>
      <c r="Q191" s="459"/>
      <c r="R191" s="459"/>
      <c r="S191" s="459"/>
      <c r="T191" s="459"/>
      <c r="U191" s="459"/>
      <c r="V191" s="459"/>
      <c r="W191" s="459"/>
      <c r="X191" s="459"/>
      <c r="Y191" s="459"/>
      <c r="Z191" s="459"/>
    </row>
    <row r="192" ht="24.0" customHeight="1">
      <c r="A192" s="459"/>
      <c r="B192" s="459"/>
      <c r="C192" s="459"/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</row>
    <row r="193" ht="24.0" customHeight="1">
      <c r="A193" s="459"/>
      <c r="B193" s="459"/>
      <c r="C193" s="459"/>
      <c r="D193" s="459"/>
      <c r="E193" s="459"/>
      <c r="F193" s="459"/>
      <c r="G193" s="459"/>
      <c r="H193" s="459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</row>
    <row r="194" ht="24.0" customHeight="1">
      <c r="A194" s="459"/>
      <c r="B194" s="459"/>
      <c r="C194" s="459"/>
      <c r="D194" s="459"/>
      <c r="E194" s="459"/>
      <c r="F194" s="459"/>
      <c r="G194" s="459"/>
      <c r="H194" s="459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</row>
    <row r="195" ht="24.0" customHeight="1">
      <c r="A195" s="459"/>
      <c r="B195" s="459"/>
      <c r="C195" s="459"/>
      <c r="D195" s="459"/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</row>
    <row r="196" ht="24.0" customHeight="1">
      <c r="A196" s="459"/>
      <c r="B196" s="459"/>
      <c r="C196" s="459"/>
      <c r="D196" s="459"/>
      <c r="E196" s="459"/>
      <c r="F196" s="459"/>
      <c r="G196" s="459"/>
      <c r="H196" s="459"/>
      <c r="I196" s="459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</row>
    <row r="197" ht="24.0" customHeight="1">
      <c r="A197" s="459"/>
      <c r="B197" s="459"/>
      <c r="C197" s="459"/>
      <c r="D197" s="459"/>
      <c r="E197" s="459"/>
      <c r="F197" s="459"/>
      <c r="G197" s="459"/>
      <c r="H197" s="459"/>
      <c r="I197" s="459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459"/>
      <c r="U197" s="459"/>
      <c r="V197" s="459"/>
      <c r="W197" s="459"/>
      <c r="X197" s="459"/>
      <c r="Y197" s="459"/>
      <c r="Z197" s="459"/>
    </row>
    <row r="198" ht="24.0" customHeight="1">
      <c r="A198" s="459"/>
      <c r="B198" s="459"/>
      <c r="C198" s="459"/>
      <c r="D198" s="459"/>
      <c r="E198" s="459"/>
      <c r="F198" s="459"/>
      <c r="G198" s="459"/>
      <c r="H198" s="459"/>
      <c r="I198" s="459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59"/>
      <c r="V198" s="459"/>
      <c r="W198" s="459"/>
      <c r="X198" s="459"/>
      <c r="Y198" s="459"/>
      <c r="Z198" s="459"/>
    </row>
    <row r="199" ht="24.0" customHeight="1">
      <c r="A199" s="459"/>
      <c r="B199" s="459"/>
      <c r="C199" s="459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59"/>
      <c r="V199" s="459"/>
      <c r="W199" s="459"/>
      <c r="X199" s="459"/>
      <c r="Y199" s="459"/>
      <c r="Z199" s="459"/>
    </row>
    <row r="200" ht="24.0" customHeight="1">
      <c r="A200" s="459"/>
      <c r="B200" s="459"/>
      <c r="C200" s="459"/>
      <c r="D200" s="459"/>
      <c r="E200" s="459"/>
      <c r="F200" s="459"/>
      <c r="G200" s="459"/>
      <c r="H200" s="459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59"/>
      <c r="W200" s="459"/>
      <c r="X200" s="459"/>
      <c r="Y200" s="459"/>
      <c r="Z200" s="459"/>
    </row>
    <row r="201" ht="24.0" customHeight="1">
      <c r="A201" s="459"/>
      <c r="B201" s="459"/>
      <c r="C201" s="459"/>
      <c r="D201" s="459"/>
      <c r="E201" s="459"/>
      <c r="F201" s="459"/>
      <c r="G201" s="459"/>
      <c r="H201" s="459"/>
      <c r="I201" s="459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459"/>
      <c r="U201" s="459"/>
      <c r="V201" s="459"/>
      <c r="W201" s="459"/>
      <c r="X201" s="459"/>
      <c r="Y201" s="459"/>
      <c r="Z201" s="459"/>
    </row>
    <row r="202" ht="24.0" customHeight="1">
      <c r="A202" s="459"/>
      <c r="B202" s="459"/>
      <c r="C202" s="459"/>
      <c r="D202" s="459"/>
      <c r="E202" s="459"/>
      <c r="F202" s="459"/>
      <c r="G202" s="459"/>
      <c r="H202" s="459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</row>
    <row r="203" ht="24.0" customHeight="1">
      <c r="A203" s="459"/>
      <c r="B203" s="459"/>
      <c r="C203" s="459"/>
      <c r="D203" s="459"/>
      <c r="E203" s="459"/>
      <c r="F203" s="459"/>
      <c r="G203" s="459"/>
      <c r="H203" s="459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</row>
    <row r="204" ht="24.0" customHeight="1">
      <c r="A204" s="459"/>
      <c r="B204" s="459"/>
      <c r="C204" s="459"/>
      <c r="D204" s="459"/>
      <c r="E204" s="459"/>
      <c r="F204" s="459"/>
      <c r="G204" s="459"/>
      <c r="H204" s="459"/>
      <c r="I204" s="459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459"/>
      <c r="U204" s="459"/>
      <c r="V204" s="459"/>
      <c r="W204" s="459"/>
      <c r="X204" s="459"/>
      <c r="Y204" s="459"/>
      <c r="Z204" s="459"/>
    </row>
    <row r="205" ht="24.0" customHeight="1">
      <c r="A205" s="459"/>
      <c r="B205" s="459"/>
      <c r="C205" s="459"/>
      <c r="D205" s="459"/>
      <c r="E205" s="459"/>
      <c r="F205" s="459"/>
      <c r="G205" s="459"/>
      <c r="H205" s="459"/>
      <c r="I205" s="459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59"/>
      <c r="V205" s="459"/>
      <c r="W205" s="459"/>
      <c r="X205" s="459"/>
      <c r="Y205" s="459"/>
      <c r="Z205" s="459"/>
    </row>
    <row r="206" ht="24.0" customHeight="1">
      <c r="A206" s="459"/>
      <c r="B206" s="459"/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</row>
    <row r="207" ht="24.0" customHeight="1">
      <c r="A207" s="459"/>
      <c r="B207" s="459"/>
      <c r="C207" s="459"/>
      <c r="D207" s="459"/>
      <c r="E207" s="459"/>
      <c r="F207" s="459"/>
      <c r="G207" s="459"/>
      <c r="H207" s="459"/>
      <c r="I207" s="459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59"/>
      <c r="U207" s="459"/>
      <c r="V207" s="459"/>
      <c r="W207" s="459"/>
      <c r="X207" s="459"/>
      <c r="Y207" s="459"/>
      <c r="Z207" s="459"/>
    </row>
    <row r="208" ht="24.0" customHeight="1">
      <c r="A208" s="459"/>
      <c r="B208" s="459"/>
      <c r="C208" s="459"/>
      <c r="D208" s="459"/>
      <c r="E208" s="459"/>
      <c r="F208" s="459"/>
      <c r="G208" s="459"/>
      <c r="H208" s="459"/>
      <c r="I208" s="459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59"/>
      <c r="V208" s="459"/>
      <c r="W208" s="459"/>
      <c r="X208" s="459"/>
      <c r="Y208" s="459"/>
      <c r="Z208" s="459"/>
    </row>
    <row r="209" ht="24.0" customHeight="1">
      <c r="A209" s="459"/>
      <c r="B209" s="459"/>
      <c r="C209" s="459"/>
      <c r="D209" s="459"/>
      <c r="E209" s="459"/>
      <c r="F209" s="459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</row>
    <row r="210" ht="24.0" customHeight="1">
      <c r="A210" s="459"/>
      <c r="B210" s="459"/>
      <c r="C210" s="459"/>
      <c r="D210" s="459"/>
      <c r="E210" s="459"/>
      <c r="F210" s="459"/>
      <c r="G210" s="459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</row>
    <row r="211" ht="24.0" customHeight="1">
      <c r="A211" s="459"/>
      <c r="B211" s="459"/>
      <c r="C211" s="459"/>
      <c r="D211" s="459"/>
      <c r="E211" s="459"/>
      <c r="F211" s="459"/>
      <c r="G211" s="459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59"/>
      <c r="U211" s="459"/>
      <c r="V211" s="459"/>
      <c r="W211" s="459"/>
      <c r="X211" s="459"/>
      <c r="Y211" s="459"/>
      <c r="Z211" s="459"/>
    </row>
    <row r="212" ht="24.0" customHeight="1">
      <c r="A212" s="459"/>
      <c r="B212" s="459"/>
      <c r="C212" s="459"/>
      <c r="D212" s="459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</row>
    <row r="213" ht="24.0" customHeight="1">
      <c r="A213" s="459"/>
      <c r="B213" s="459"/>
      <c r="C213" s="459"/>
      <c r="D213" s="459"/>
      <c r="E213" s="459"/>
      <c r="F213" s="459"/>
      <c r="G213" s="459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59"/>
      <c r="U213" s="459"/>
      <c r="V213" s="459"/>
      <c r="W213" s="459"/>
      <c r="X213" s="459"/>
      <c r="Y213" s="459"/>
      <c r="Z213" s="459"/>
    </row>
    <row r="214" ht="24.0" customHeight="1">
      <c r="A214" s="459"/>
      <c r="B214" s="459"/>
      <c r="C214" s="459"/>
      <c r="D214" s="459"/>
      <c r="E214" s="459"/>
      <c r="F214" s="459"/>
      <c r="G214" s="459"/>
      <c r="H214" s="459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59"/>
      <c r="U214" s="459"/>
      <c r="V214" s="459"/>
      <c r="W214" s="459"/>
      <c r="X214" s="459"/>
      <c r="Y214" s="459"/>
      <c r="Z214" s="459"/>
    </row>
    <row r="215" ht="24.0" customHeight="1">
      <c r="A215" s="459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9"/>
      <c r="X215" s="459"/>
      <c r="Y215" s="459"/>
      <c r="Z215" s="459"/>
    </row>
    <row r="216" ht="24.0" customHeight="1">
      <c r="A216" s="459"/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</row>
    <row r="217" ht="24.0" customHeight="1">
      <c r="A217" s="459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</row>
    <row r="218" ht="24.0" customHeight="1">
      <c r="A218" s="459"/>
      <c r="B218" s="459"/>
      <c r="C218" s="459"/>
      <c r="D218" s="459"/>
      <c r="E218" s="459"/>
      <c r="F218" s="459"/>
      <c r="G218" s="459"/>
      <c r="H218" s="459"/>
      <c r="I218" s="459"/>
      <c r="J218" s="459"/>
      <c r="K218" s="459"/>
      <c r="L218" s="459"/>
      <c r="M218" s="459"/>
      <c r="N218" s="459"/>
      <c r="O218" s="459"/>
      <c r="P218" s="459"/>
      <c r="Q218" s="459"/>
      <c r="R218" s="459"/>
      <c r="S218" s="459"/>
      <c r="T218" s="459"/>
      <c r="U218" s="459"/>
      <c r="V218" s="459"/>
      <c r="W218" s="459"/>
      <c r="X218" s="459"/>
      <c r="Y218" s="459"/>
      <c r="Z218" s="459"/>
    </row>
    <row r="219" ht="24.0" customHeight="1">
      <c r="A219" s="459"/>
      <c r="B219" s="459"/>
      <c r="C219" s="459"/>
      <c r="D219" s="459"/>
      <c r="E219" s="459"/>
      <c r="F219" s="459"/>
      <c r="G219" s="459"/>
      <c r="H219" s="459"/>
      <c r="I219" s="459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459"/>
      <c r="U219" s="459"/>
      <c r="V219" s="459"/>
      <c r="W219" s="459"/>
      <c r="X219" s="459"/>
      <c r="Y219" s="459"/>
      <c r="Z219" s="459"/>
    </row>
    <row r="220" ht="24.0" customHeight="1">
      <c r="A220" s="459"/>
      <c r="B220" s="459"/>
      <c r="C220" s="459"/>
      <c r="D220" s="459"/>
      <c r="E220" s="459"/>
      <c r="F220" s="459"/>
      <c r="G220" s="459"/>
      <c r="H220" s="459"/>
      <c r="I220" s="459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459"/>
      <c r="U220" s="459"/>
      <c r="V220" s="459"/>
      <c r="W220" s="459"/>
      <c r="X220" s="459"/>
      <c r="Y220" s="459"/>
      <c r="Z220" s="45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D2"/>
  </mergeCells>
  <printOptions/>
  <pageMargins bottom="0.75" footer="0.0" header="0.0" left="0.7" right="0.7" top="0.75"/>
  <pageSetup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0"/>
    <col customWidth="1" min="3" max="3" width="23.88"/>
    <col customWidth="1" min="4" max="4" width="11.13"/>
    <col customWidth="1" min="5" max="8" width="7.0"/>
    <col customWidth="1" min="9" max="26" width="10.5"/>
  </cols>
  <sheetData>
    <row r="1" ht="14.25" customHeight="1"/>
    <row r="2" ht="24.0" customHeight="1">
      <c r="B2" s="495" t="s">
        <v>375</v>
      </c>
    </row>
    <row r="3" ht="24.0" customHeight="1">
      <c r="B3" s="497" t="s">
        <v>376</v>
      </c>
      <c r="C3" s="497" t="s">
        <v>377</v>
      </c>
      <c r="D3" s="497" t="s">
        <v>311</v>
      </c>
      <c r="E3" s="497" t="s">
        <v>378</v>
      </c>
      <c r="F3" s="497"/>
      <c r="G3" s="497"/>
      <c r="H3" s="497" t="s">
        <v>87</v>
      </c>
    </row>
    <row r="4" ht="14.25" customHeight="1">
      <c r="C4" s="498" t="s">
        <v>379</v>
      </c>
      <c r="D4" s="498" t="s">
        <v>345</v>
      </c>
    </row>
    <row r="5" ht="14.25" customHeight="1">
      <c r="C5" s="498" t="s">
        <v>380</v>
      </c>
      <c r="D5" s="498" t="s">
        <v>345</v>
      </c>
    </row>
    <row r="6" ht="14.25" customHeight="1">
      <c r="C6" s="498" t="s">
        <v>381</v>
      </c>
      <c r="D6" s="498" t="s">
        <v>345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H2"/>
  </mergeCells>
  <printOptions/>
  <pageMargins bottom="0.75" footer="0.0" header="0.0" left="0.7" right="0.7" top="0.75"/>
  <pageSetup paperSize="9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.88"/>
    <col customWidth="1" min="3" max="3" width="2.25"/>
    <col customWidth="1" min="4" max="4" width="4.0"/>
    <col customWidth="1" min="5" max="15" width="2.25"/>
    <col customWidth="1" min="16" max="16" width="2.88"/>
    <col customWidth="1" min="17" max="24" width="2.25"/>
    <col customWidth="1" min="25" max="26" width="4.75"/>
    <col customWidth="1" min="27" max="27" width="2.13"/>
    <col customWidth="1" min="28" max="33" width="2.25"/>
    <col customWidth="1" min="34" max="34" width="3.38"/>
    <col customWidth="1" min="35" max="35" width="2.0"/>
    <col customWidth="1" min="36" max="36" width="10.5"/>
    <col customWidth="1" min="37" max="37" width="45.63"/>
  </cols>
  <sheetData>
    <row r="1" ht="20.2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3"/>
      <c r="AK1" s="33"/>
    </row>
    <row r="2" ht="30.0" customHeight="1">
      <c r="A2" s="33"/>
      <c r="B2" s="33"/>
      <c r="C2" s="35" t="s">
        <v>29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36"/>
      <c r="AJ2" s="33"/>
      <c r="AK2" s="33"/>
    </row>
    <row r="3" ht="3.0" customHeight="1">
      <c r="A3" s="33"/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/>
      <c r="AJ3" s="33"/>
      <c r="AK3" s="33"/>
    </row>
    <row r="4" ht="19.5" customHeight="1">
      <c r="A4" s="33"/>
      <c r="B4" s="33"/>
      <c r="C4" s="38" t="s">
        <v>30</v>
      </c>
      <c r="D4" s="37"/>
      <c r="E4" s="37"/>
      <c r="F4" s="37"/>
      <c r="G4" s="38" t="str">
        <f>"โรงเรียน"&amp;'หน้าหลัก'!C4</f>
        <v>โรงเรียนวัดกาญจนาราม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6"/>
      <c r="AJ4" s="33"/>
      <c r="AK4" s="33"/>
    </row>
    <row r="5" ht="19.5" customHeight="1">
      <c r="A5" s="33"/>
      <c r="B5" s="33"/>
      <c r="C5" s="38" t="s">
        <v>31</v>
      </c>
      <c r="D5" s="39" t="str">
        <f>IF('รายการจัดซื้อจัดจ้าง'!AD39="","",'รายการจัดซื้อจัดจ้าง'!AD39)</f>
        <v/>
      </c>
      <c r="E5" s="40"/>
      <c r="F5" s="40"/>
      <c r="G5" s="40"/>
      <c r="H5" s="41"/>
      <c r="I5" s="37"/>
      <c r="J5" s="37"/>
      <c r="K5" s="37"/>
      <c r="L5" s="37"/>
      <c r="M5" s="37"/>
      <c r="N5" s="37"/>
      <c r="O5" s="38" t="str">
        <f>IF('รายการจัดซื้อจัดจ้าง'!AD38="","วันที่….......เดือน..................................พ.ศ…........","วันที่ "&amp;'รายการจัดซื้อจัดจ้าง'!AG38)</f>
        <v>วันที่….......เดือน..................................พ.ศ…........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6"/>
      <c r="AJ5" s="33"/>
      <c r="AK5" s="33"/>
    </row>
    <row r="6" ht="19.5" customHeight="1">
      <c r="A6" s="33"/>
      <c r="B6" s="33"/>
      <c r="C6" s="38" t="s">
        <v>32</v>
      </c>
      <c r="D6" s="37"/>
      <c r="E6" s="38" t="s">
        <v>33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6"/>
      <c r="AJ6" s="33"/>
      <c r="AK6" s="33"/>
    </row>
    <row r="7" ht="8.25" customHeight="1">
      <c r="A7" s="33"/>
      <c r="B7" s="33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6"/>
      <c r="AJ7" s="33"/>
      <c r="AK7" s="33"/>
    </row>
    <row r="8" ht="20.25" customHeight="1">
      <c r="A8" s="33"/>
      <c r="B8" s="33"/>
      <c r="C8" s="37" t="s">
        <v>34</v>
      </c>
      <c r="D8" s="37"/>
      <c r="E8" s="37" t="str">
        <f>"ผู้อำนวยการโรงเรียน"&amp;'หน้าหลัก'!C4</f>
        <v>ผู้อำนวยการโรงเรียนวัดกาญจนาราม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6"/>
      <c r="AJ8" s="33"/>
      <c r="AK8" s="33"/>
    </row>
    <row r="9" ht="8.25" customHeight="1">
      <c r="A9" s="33"/>
      <c r="B9" s="3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42"/>
      <c r="AJ9" s="33"/>
      <c r="AK9" s="33"/>
    </row>
    <row r="10" ht="18.0" customHeight="1">
      <c r="A10" s="33"/>
      <c r="B10" s="33"/>
      <c r="C10" s="43" t="str">
        <f>"         ตามที่  โรงเรียน"&amp;'หน้าหลัก'!C4&amp;" ได้ทำการ "&amp;'รายการจัดซื้อจัดจ้าง'!J4&amp;'รายการจัดซื้อจัดจ้าง'!O4&amp;" โดยวิธี"&amp;'รายการจัดซื้อจัดจ้าง'!T4&amp;" จาก "&amp;'รายการจัดซื้อจัดจ้าง'!C7&amp;" ตามใบสั่ง"&amp;'รายการจัดซื้อจัดจ้าง'!J4&amp;" เลขที่ "&amp;'รายการจัดซื้อจัดจ้าง'!C4&amp;" เป็นเงิน "&amp;TEXT('รายการจัดซื้อจัดจ้าง'!T8,"#,###,###")&amp;" บาท "&amp;"("&amp;BAHTTEXT('รายการจัดซื้อจัดจ้าง'!T8)&amp;")"&amp;" นั้น บัดนี้ ผู้ขายได้ส่งมอบงาน และคณะกรรมการได้ทำการตรวจรับพัสดุถูกต้องเรียบร้อยทุกประการ"</f>
        <v>         ตามที่  โรงเรียนวัดกาญจนาราม ได้ทำการ จ้าง โดยวิธีเฉพาะเจาะจง จาก ซ่อมแซมห้องน้ำนักเรียน ตามใบสั่งจ้าง เลขที่ 243619 เป็นเงิน 10,455 บาท (หนึ่งหมื่นสี่ร้อยห้าสิบห้าบาทถ้วน) นั้น บัดนี้ ผู้ขายได้ส่งมอบงาน และคณะกรรมการได้ทำการตรวจรับพัสดุถูกต้องเรียบร้อยทุกประการ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4"/>
      <c r="AI10" s="36"/>
      <c r="AJ10" s="33"/>
      <c r="AK10" s="33"/>
    </row>
    <row r="11" ht="18.0" customHeight="1">
      <c r="A11" s="33"/>
      <c r="B11" s="33"/>
      <c r="C11" s="44"/>
      <c r="AH11" s="45"/>
      <c r="AI11" s="42"/>
      <c r="AJ11" s="33"/>
      <c r="AK11" s="33"/>
    </row>
    <row r="12" ht="18.0" customHeight="1">
      <c r="A12" s="33"/>
      <c r="B12" s="33"/>
      <c r="C12" s="44"/>
      <c r="AH12" s="45"/>
      <c r="AI12" s="42"/>
      <c r="AJ12" s="33"/>
      <c r="AK12" s="33"/>
    </row>
    <row r="13" ht="12.0" customHeight="1">
      <c r="A13" s="33"/>
      <c r="B13" s="33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36"/>
      <c r="AJ13" s="33"/>
      <c r="AK13" s="33"/>
    </row>
    <row r="14" ht="18.0" customHeight="1">
      <c r="A14" s="33"/>
      <c r="B14" s="33"/>
      <c r="C14" s="37"/>
      <c r="D14" s="37"/>
      <c r="E14" s="37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6"/>
      <c r="AJ14" s="33"/>
      <c r="AK14" s="33"/>
    </row>
    <row r="15" ht="18.0" customHeight="1">
      <c r="A15" s="33"/>
      <c r="B15" s="33"/>
      <c r="C15" s="37"/>
      <c r="D15" s="37"/>
      <c r="E15" s="37"/>
      <c r="F15" s="46" t="str">
        <f>" 1. ทราบผลการตรวจรับงานตามนัยข้อ "&amp;IF('รายการจัดซื้อจัดจ้าง'!J4="ซื้อ",175,176)&amp;" แห่งระเบียบกระทรวงการคลังว่าด้วย การจัดซื้อจัดจ้าง"</f>
        <v> 1. ทราบผลการตรวจรับงานตามนัยข้อ 176 แห่งระเบียบกระทรวงการคลังว่าด้วย การจัดซื้อจัดจ้าง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6"/>
      <c r="AJ15" s="33"/>
      <c r="AK15" s="33"/>
    </row>
    <row r="16" ht="18.0" customHeight="1">
      <c r="A16" s="33"/>
      <c r="B16" s="33"/>
      <c r="C16" s="37" t="s">
        <v>36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6"/>
      <c r="AJ16" s="33"/>
      <c r="AK16" s="33"/>
    </row>
    <row r="17" ht="18.0" customHeight="1">
      <c r="A17" s="33"/>
      <c r="B17" s="33"/>
      <c r="C17" s="37"/>
      <c r="D17" s="37"/>
      <c r="E17" s="37"/>
      <c r="F17" s="37" t="s">
        <v>37</v>
      </c>
      <c r="G17" s="37"/>
      <c r="H17" s="37"/>
      <c r="I17" s="37"/>
      <c r="J17" s="37"/>
      <c r="K17" s="37"/>
      <c r="L17" s="47"/>
      <c r="M17" s="48" t="str">
        <f>'รายการจัดซื้อจัดจ้าง'!C7</f>
        <v>ซ่อมแซมห้องน้ำนักเรียน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36"/>
      <c r="AJ17" s="33"/>
      <c r="AK17" s="33"/>
    </row>
    <row r="18" ht="18.0" customHeight="1">
      <c r="A18" s="33"/>
      <c r="B18" s="33"/>
      <c r="C18" s="37" t="s">
        <v>38</v>
      </c>
      <c r="D18" s="37"/>
      <c r="E18" s="37"/>
      <c r="F18" s="49">
        <f>'รายการจัดซื้อจัดจ้าง'!T8</f>
        <v>10455</v>
      </c>
      <c r="G18" s="16"/>
      <c r="H18" s="16"/>
      <c r="I18" s="16"/>
      <c r="J18" s="17"/>
      <c r="K18" s="37" t="s">
        <v>39</v>
      </c>
      <c r="L18" s="37"/>
      <c r="M18" s="50" t="str">
        <f>"("&amp;BAHTTEXT(F18)&amp;")"</f>
        <v>(หนึ่งหมื่นสี่ร้อยห้าสิบห้าบาทถ้วน)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37"/>
      <c r="AI18" s="36"/>
      <c r="AJ18" s="33"/>
      <c r="AK18" s="33"/>
    </row>
    <row r="19" ht="5.25" customHeight="1">
      <c r="A19" s="33"/>
      <c r="B19" s="33"/>
      <c r="C19" s="37"/>
      <c r="D19" s="37"/>
      <c r="E19" s="37"/>
      <c r="F19" s="5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6"/>
      <c r="AJ19" s="33"/>
      <c r="AK19" s="33"/>
    </row>
    <row r="20" ht="18.0" customHeight="1">
      <c r="A20" s="33"/>
      <c r="B20" s="33"/>
      <c r="C20" s="37"/>
      <c r="D20" s="37"/>
      <c r="E20" s="37"/>
      <c r="F20" s="37"/>
      <c r="G20" s="37"/>
      <c r="H20" s="37" t="s">
        <v>40</v>
      </c>
      <c r="I20" s="37"/>
      <c r="J20" s="37"/>
      <c r="K20" s="37"/>
      <c r="L20" s="37"/>
      <c r="M20" s="37"/>
      <c r="N20" s="37"/>
      <c r="O20" s="37"/>
      <c r="P20" s="52"/>
      <c r="Q20" s="16"/>
      <c r="R20" s="16"/>
      <c r="S20" s="16"/>
      <c r="T20" s="17"/>
      <c r="U20" s="37"/>
      <c r="V20" s="37" t="s">
        <v>39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6"/>
      <c r="AJ20" s="33"/>
      <c r="AK20" s="33"/>
    </row>
    <row r="21" ht="18.0" customHeight="1">
      <c r="A21" s="33"/>
      <c r="B21" s="33"/>
      <c r="C21" s="37"/>
      <c r="D21" s="37"/>
      <c r="E21" s="37"/>
      <c r="F21" s="37"/>
      <c r="G21" s="37"/>
      <c r="H21" s="37" t="s">
        <v>41</v>
      </c>
      <c r="I21" s="37"/>
      <c r="J21" s="37"/>
      <c r="K21" s="37"/>
      <c r="L21" s="37"/>
      <c r="M21" s="37"/>
      <c r="N21" s="37"/>
      <c r="O21" s="37"/>
      <c r="P21" s="52"/>
      <c r="Q21" s="16"/>
      <c r="R21" s="16"/>
      <c r="S21" s="16"/>
      <c r="T21" s="17"/>
      <c r="U21" s="37"/>
      <c r="V21" s="37" t="s">
        <v>39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6"/>
      <c r="AJ21" s="33"/>
      <c r="AK21" s="33"/>
    </row>
    <row r="22" ht="18.0" customHeight="1">
      <c r="A22" s="33"/>
      <c r="B22" s="33"/>
      <c r="C22" s="37"/>
      <c r="D22" s="37"/>
      <c r="E22" s="37"/>
      <c r="F22" s="37"/>
      <c r="G22" s="37"/>
      <c r="H22" s="37" t="s">
        <v>42</v>
      </c>
      <c r="I22" s="37"/>
      <c r="J22" s="37"/>
      <c r="K22" s="37"/>
      <c r="L22" s="37"/>
      <c r="M22" s="37"/>
      <c r="N22" s="37"/>
      <c r="O22" s="37"/>
      <c r="P22" s="52"/>
      <c r="Q22" s="16"/>
      <c r="R22" s="16"/>
      <c r="S22" s="16"/>
      <c r="T22" s="17"/>
      <c r="U22" s="37"/>
      <c r="V22" s="37" t="s">
        <v>39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6"/>
      <c r="AJ22" s="33"/>
      <c r="AK22" s="33"/>
    </row>
    <row r="23" ht="18.0" customHeight="1">
      <c r="A23" s="33"/>
      <c r="B23" s="33"/>
      <c r="C23" s="37"/>
      <c r="D23" s="37"/>
      <c r="E23" s="37"/>
      <c r="F23" s="37"/>
      <c r="G23" s="37"/>
      <c r="H23" s="37" t="s">
        <v>43</v>
      </c>
      <c r="I23" s="37"/>
      <c r="J23" s="37"/>
      <c r="K23" s="37"/>
      <c r="L23" s="37"/>
      <c r="M23" s="37"/>
      <c r="N23" s="37"/>
      <c r="O23" s="37"/>
      <c r="P23" s="52"/>
      <c r="Q23" s="16"/>
      <c r="R23" s="16"/>
      <c r="S23" s="16"/>
      <c r="T23" s="17"/>
      <c r="U23" s="37"/>
      <c r="V23" s="37" t="s">
        <v>44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6"/>
      <c r="AJ23" s="33"/>
      <c r="AK23" s="33"/>
    </row>
    <row r="24" ht="18.0" customHeight="1">
      <c r="A24" s="33"/>
      <c r="B24" s="3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/>
      <c r="AJ24" s="33"/>
      <c r="AK24" s="33"/>
    </row>
    <row r="25" ht="18.0" customHeight="1">
      <c r="A25" s="33"/>
      <c r="B25" s="3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53"/>
      <c r="AJ25" s="33"/>
      <c r="AK25" s="33"/>
    </row>
    <row r="26" ht="18.0" customHeight="1">
      <c r="A26" s="33"/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6" t="s">
        <v>45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6"/>
      <c r="AJ26" s="33"/>
      <c r="AK26" s="33"/>
    </row>
    <row r="27" ht="21.0" customHeight="1">
      <c r="A27" s="33"/>
      <c r="B27" s="33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54" t="str">
        <f>"( "&amp;'หน้าหลัก'!C13&amp;" )"</f>
        <v>( นางเพขรรัตน์   ภู่พัสกร )</v>
      </c>
      <c r="R27" s="16"/>
      <c r="S27" s="16"/>
      <c r="T27" s="16"/>
      <c r="U27" s="16"/>
      <c r="V27" s="16"/>
      <c r="W27" s="16"/>
      <c r="X27" s="16"/>
      <c r="Y27" s="17"/>
      <c r="Z27" s="46"/>
      <c r="AA27" s="37"/>
      <c r="AB27" s="37"/>
      <c r="AC27" s="37"/>
      <c r="AD27" s="37"/>
      <c r="AE27" s="37"/>
      <c r="AF27" s="37"/>
      <c r="AG27" s="37"/>
      <c r="AH27" s="37"/>
      <c r="AI27" s="36"/>
      <c r="AJ27" s="33"/>
      <c r="AK27" s="33"/>
    </row>
    <row r="28" ht="18.0" customHeight="1">
      <c r="A28" s="33"/>
      <c r="B28" s="3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7"/>
      <c r="U28" s="50"/>
      <c r="V28" s="17"/>
      <c r="W28" s="37"/>
      <c r="X28" s="37"/>
      <c r="Y28" s="50"/>
      <c r="Z28" s="16"/>
      <c r="AA28" s="16"/>
      <c r="AB28" s="16"/>
      <c r="AC28" s="17"/>
      <c r="AD28" s="37"/>
      <c r="AE28" s="37"/>
      <c r="AF28" s="37"/>
      <c r="AG28" s="37"/>
      <c r="AH28" s="37"/>
      <c r="AI28" s="36"/>
      <c r="AJ28" s="33"/>
      <c r="AK28" s="33"/>
    </row>
    <row r="29" ht="18.0" customHeight="1">
      <c r="A29" s="33"/>
      <c r="B29" s="3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6"/>
      <c r="AJ29" s="33"/>
      <c r="AK29" s="33"/>
    </row>
    <row r="30" ht="18.0" customHeight="1">
      <c r="A30" s="33"/>
      <c r="B30" s="33"/>
      <c r="C30" s="37"/>
      <c r="D30" s="37"/>
      <c r="E30" s="37"/>
      <c r="F30" s="37"/>
      <c r="G30" s="37"/>
      <c r="H30" s="37"/>
      <c r="I30" s="37"/>
      <c r="J30" s="37"/>
      <c r="K30" s="37" t="s">
        <v>46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6"/>
      <c r="AJ30" s="33"/>
      <c r="AK30" s="33"/>
    </row>
    <row r="31" ht="18.0" customHeight="1">
      <c r="A31" s="33"/>
      <c r="B31" s="33"/>
      <c r="C31" s="37"/>
      <c r="D31" s="37"/>
      <c r="E31" s="37"/>
      <c r="F31" s="37"/>
      <c r="G31" s="37"/>
      <c r="H31" s="37"/>
      <c r="I31" s="37"/>
      <c r="J31" s="37"/>
      <c r="K31" s="37" t="s">
        <v>47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6"/>
      <c r="AJ31" s="33"/>
      <c r="AK31" s="33"/>
    </row>
    <row r="32" ht="18.0" customHeight="1">
      <c r="A32" s="33"/>
      <c r="B32" s="3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6"/>
      <c r="AJ32" s="33"/>
      <c r="AK32" s="33"/>
    </row>
    <row r="33" ht="18.0" customHeight="1">
      <c r="A33" s="33"/>
      <c r="B33" s="33"/>
      <c r="C33" s="37"/>
      <c r="D33" s="37"/>
      <c r="E33" s="37"/>
      <c r="F33" s="37"/>
      <c r="G33" s="37"/>
      <c r="H33" s="37"/>
      <c r="I33" s="50"/>
      <c r="J33" s="17"/>
      <c r="K33" s="37"/>
      <c r="L33" s="37"/>
      <c r="M33" s="37"/>
      <c r="N33" s="37"/>
      <c r="O33" s="37"/>
      <c r="P33" s="38"/>
      <c r="Q33" s="54" t="str">
        <f>"( "&amp;'หน้าหลัก'!C10&amp;" )"</f>
        <v>( นายสิรวิชญ์   ทองปรีชา )</v>
      </c>
      <c r="R33" s="16"/>
      <c r="S33" s="16"/>
      <c r="T33" s="16"/>
      <c r="U33" s="16"/>
      <c r="V33" s="16"/>
      <c r="W33" s="16"/>
      <c r="X33" s="16"/>
      <c r="Y33" s="17"/>
      <c r="Z33" s="37"/>
      <c r="AA33" s="37"/>
      <c r="AB33" s="37"/>
      <c r="AC33" s="37"/>
      <c r="AD33" s="37"/>
      <c r="AE33" s="37"/>
      <c r="AF33" s="37"/>
      <c r="AG33" s="37"/>
      <c r="AH33" s="37"/>
      <c r="AI33" s="36"/>
      <c r="AJ33" s="33"/>
      <c r="AK33" s="33"/>
    </row>
    <row r="34" ht="25.5" customHeight="1">
      <c r="A34" s="33"/>
      <c r="B34" s="33"/>
      <c r="C34" s="37"/>
      <c r="D34" s="37"/>
      <c r="E34" s="37"/>
      <c r="F34" s="37"/>
      <c r="G34" s="37"/>
      <c r="H34" s="37"/>
      <c r="I34" s="50"/>
      <c r="J34" s="17"/>
      <c r="K34" s="37"/>
      <c r="L34" s="37"/>
      <c r="M34" s="37"/>
      <c r="N34" s="37"/>
      <c r="O34" s="55" t="str">
        <f>"ผู้อำนวยการโรงเรียน"&amp;'หน้าหลัก'!C4</f>
        <v>ผู้อำนวยการโรงเรียนวัดกาญจนาราม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37"/>
      <c r="AC34" s="37"/>
      <c r="AD34" s="37"/>
      <c r="AE34" s="37"/>
      <c r="AF34" s="37"/>
      <c r="AG34" s="37"/>
      <c r="AH34" s="37"/>
      <c r="AI34" s="36"/>
      <c r="AJ34" s="33"/>
      <c r="AK34" s="33"/>
    </row>
    <row r="35" ht="18.0" customHeight="1">
      <c r="A35" s="33"/>
      <c r="B35" s="33"/>
      <c r="C35" s="37"/>
      <c r="D35" s="37"/>
      <c r="E35" s="37"/>
      <c r="F35" s="37"/>
      <c r="G35" s="37"/>
      <c r="H35" s="37"/>
      <c r="I35" s="50"/>
      <c r="J35" s="17"/>
      <c r="K35" s="37"/>
      <c r="L35" s="37"/>
      <c r="M35" s="37"/>
      <c r="N35" s="38"/>
      <c r="O35" s="37"/>
      <c r="P35" s="50"/>
      <c r="Q35" s="17"/>
      <c r="R35" s="37"/>
      <c r="S35" s="37"/>
      <c r="T35" s="50"/>
      <c r="U35" s="16"/>
      <c r="V35" s="16"/>
      <c r="W35" s="16"/>
      <c r="X35" s="1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6"/>
      <c r="AJ35" s="33"/>
      <c r="AK35" s="33"/>
    </row>
    <row r="36" ht="39.0" customHeight="1">
      <c r="A36" s="33"/>
      <c r="B36" s="33"/>
      <c r="C36" s="34"/>
      <c r="D36" s="34"/>
      <c r="E36" s="34"/>
      <c r="F36" s="34"/>
      <c r="G36" s="34"/>
      <c r="H36" s="34"/>
      <c r="I36" s="56"/>
      <c r="J36" s="56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3"/>
      <c r="AK36" s="33"/>
    </row>
    <row r="37" ht="45.0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3"/>
      <c r="AK37" s="33"/>
    </row>
    <row r="38" ht="20.25" hidden="1" customHeight="1">
      <c r="A38" s="57"/>
      <c r="B38" s="5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57"/>
      <c r="AK38" s="57"/>
    </row>
    <row r="39" ht="20.25" hidden="1" customHeight="1">
      <c r="A39" s="57"/>
      <c r="B39" s="5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57"/>
      <c r="AK39" s="57"/>
    </row>
    <row r="40" ht="20.25" hidden="1" customHeight="1">
      <c r="A40" s="57"/>
      <c r="B40" s="5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57"/>
      <c r="AK40" s="57"/>
    </row>
    <row r="41" ht="15.0" hidden="1" customHeight="1">
      <c r="A41" s="57"/>
      <c r="B41" s="5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57"/>
      <c r="AK41" s="57"/>
    </row>
    <row r="42" ht="21.0" hidden="1" customHeight="1">
      <c r="A42" s="57"/>
      <c r="B42" s="5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57"/>
      <c r="AK42" s="57"/>
    </row>
    <row r="43" ht="20.25" hidden="1" customHeight="1">
      <c r="A43" s="57"/>
      <c r="B43" s="5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57"/>
      <c r="AK43" s="57"/>
    </row>
    <row r="44" ht="20.25" hidden="1" customHeight="1">
      <c r="A44" s="57"/>
      <c r="B44" s="5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57"/>
      <c r="AK44" s="57"/>
    </row>
    <row r="45" ht="20.25" hidden="1" customHeight="1">
      <c r="A45" s="57"/>
      <c r="B45" s="5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57"/>
      <c r="AK45" s="57"/>
    </row>
    <row r="46" ht="20.25" hidden="1" customHeight="1">
      <c r="A46" s="57"/>
      <c r="B46" s="5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57"/>
      <c r="AK46" s="57"/>
    </row>
    <row r="47" ht="20.25" hidden="1" customHeight="1">
      <c r="A47" s="57"/>
      <c r="B47" s="5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57"/>
      <c r="AK47" s="57"/>
    </row>
    <row r="48" ht="20.25" hidden="1" customHeight="1">
      <c r="A48" s="57"/>
      <c r="B48" s="5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57"/>
      <c r="AK48" s="57"/>
    </row>
    <row r="49" ht="20.25" hidden="1" customHeight="1">
      <c r="A49" s="57"/>
      <c r="B49" s="5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57"/>
      <c r="AK49" s="57"/>
    </row>
    <row r="50" ht="20.25" hidden="1" customHeight="1">
      <c r="A50" s="57"/>
      <c r="B50" s="5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57"/>
      <c r="AK50" s="57"/>
    </row>
    <row r="51" ht="20.25" hidden="1" customHeight="1">
      <c r="A51" s="57"/>
      <c r="B51" s="5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57"/>
      <c r="AK51" s="57"/>
    </row>
    <row r="52" ht="20.25" hidden="1" customHeight="1">
      <c r="A52" s="57"/>
      <c r="B52" s="5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57"/>
      <c r="AK52" s="57"/>
    </row>
    <row r="53" ht="20.25" hidden="1" customHeight="1">
      <c r="A53" s="57"/>
      <c r="B53" s="5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57"/>
      <c r="AK53" s="57"/>
    </row>
    <row r="54" ht="20.25" hidden="1" customHeight="1">
      <c r="A54" s="57"/>
      <c r="B54" s="5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57"/>
      <c r="AK54" s="57"/>
    </row>
    <row r="55" ht="20.25" hidden="1" customHeight="1">
      <c r="A55" s="57"/>
      <c r="B55" s="5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57"/>
      <c r="AK55" s="57"/>
    </row>
    <row r="56" ht="20.25" hidden="1" customHeight="1">
      <c r="A56" s="57"/>
      <c r="B56" s="5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57"/>
      <c r="AK56" s="57"/>
    </row>
    <row r="57" ht="20.25" hidden="1" customHeight="1">
      <c r="A57" s="57"/>
      <c r="B57" s="5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57"/>
      <c r="AK57" s="57"/>
    </row>
    <row r="58" ht="20.25" hidden="1" customHeight="1">
      <c r="A58" s="57"/>
      <c r="B58" s="5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57"/>
      <c r="AK58" s="57"/>
    </row>
    <row r="59" ht="20.25" hidden="1" customHeight="1">
      <c r="A59" s="57"/>
      <c r="B59" s="5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57"/>
      <c r="AK59" s="57"/>
    </row>
    <row r="60" ht="20.25" hidden="1" customHeight="1">
      <c r="A60" s="57"/>
      <c r="B60" s="5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57"/>
      <c r="AK60" s="57"/>
    </row>
    <row r="61" ht="20.25" hidden="1" customHeight="1">
      <c r="A61" s="57"/>
      <c r="B61" s="57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57"/>
      <c r="AK61" s="57"/>
    </row>
    <row r="62" ht="20.25" hidden="1" customHeight="1">
      <c r="A62" s="57"/>
      <c r="B62" s="5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57"/>
      <c r="AK62" s="57"/>
    </row>
    <row r="63" ht="21.0" hidden="1" customHeight="1">
      <c r="A63" s="57"/>
      <c r="B63" s="5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57"/>
      <c r="AK63" s="57"/>
    </row>
    <row r="64" ht="21.0" hidden="1" customHeight="1">
      <c r="A64" s="57"/>
      <c r="B64" s="5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57"/>
      <c r="AK64" s="57"/>
    </row>
    <row r="65" ht="21.0" hidden="1" customHeight="1">
      <c r="A65" s="57"/>
      <c r="B65" s="57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57"/>
      <c r="AK65" s="57"/>
    </row>
    <row r="66" ht="20.25" hidden="1" customHeight="1">
      <c r="A66" s="57"/>
      <c r="B66" s="5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57"/>
      <c r="AK66" s="57"/>
    </row>
    <row r="67" ht="20.25" hidden="1" customHeight="1">
      <c r="A67" s="57"/>
      <c r="B67" s="57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57"/>
      <c r="AK67" s="57"/>
    </row>
    <row r="68" ht="20.25" hidden="1" customHeight="1">
      <c r="A68" s="57"/>
      <c r="B68" s="5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57"/>
      <c r="AK68" s="57"/>
    </row>
    <row r="69" ht="20.25" hidden="1" customHeight="1">
      <c r="A69" s="57"/>
      <c r="B69" s="5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57"/>
      <c r="AK69" s="57"/>
    </row>
    <row r="70" ht="20.25" hidden="1" customHeight="1">
      <c r="A70" s="57"/>
      <c r="B70" s="5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57"/>
      <c r="AK70" s="57"/>
    </row>
    <row r="71" ht="20.25" hidden="1" customHeight="1">
      <c r="A71" s="57"/>
      <c r="B71" s="5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57"/>
      <c r="AK71" s="57"/>
    </row>
    <row r="72" ht="20.25" hidden="1" customHeight="1">
      <c r="A72" s="57"/>
      <c r="B72" s="5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57"/>
      <c r="AK72" s="57"/>
    </row>
    <row r="73" ht="20.25" hidden="1" customHeight="1">
      <c r="A73" s="57"/>
      <c r="B73" s="57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57"/>
      <c r="AK73" s="57"/>
    </row>
    <row r="74" ht="20.25" customHeight="1">
      <c r="A74" s="33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3"/>
      <c r="AK74" s="33"/>
    </row>
    <row r="75" ht="19.5" customHeight="1">
      <c r="A75" s="33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3"/>
      <c r="AK75" s="33"/>
    </row>
    <row r="76" ht="20.25" customHeight="1">
      <c r="A76" s="33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3"/>
      <c r="AK76" s="33"/>
    </row>
    <row r="77" ht="20.25" customHeight="1">
      <c r="A77" s="57"/>
      <c r="B77" s="5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57"/>
      <c r="AK77" s="57"/>
    </row>
    <row r="78" ht="20.25" customHeight="1">
      <c r="A78" s="57"/>
      <c r="B78" s="57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57"/>
      <c r="AK78" s="57"/>
    </row>
    <row r="79" ht="20.25" customHeight="1">
      <c r="A79" s="57"/>
      <c r="B79" s="57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57"/>
      <c r="AK79" s="57"/>
    </row>
    <row r="80" ht="20.25" customHeight="1">
      <c r="A80" s="57"/>
      <c r="B80" s="57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57"/>
      <c r="AK80" s="57"/>
    </row>
    <row r="81" ht="20.25" customHeight="1">
      <c r="A81" s="57"/>
      <c r="B81" s="57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57"/>
      <c r="AK81" s="57"/>
    </row>
    <row r="82" ht="20.25" customHeight="1">
      <c r="A82" s="57"/>
      <c r="B82" s="5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57"/>
      <c r="AK82" s="57"/>
    </row>
    <row r="83" ht="20.25" customHeight="1">
      <c r="A83" s="57"/>
      <c r="B83" s="5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57"/>
      <c r="AK83" s="57"/>
    </row>
    <row r="84" ht="20.25" customHeight="1">
      <c r="A84" s="57"/>
      <c r="B84" s="57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57"/>
      <c r="AK84" s="57"/>
    </row>
    <row r="85" ht="20.25" customHeight="1">
      <c r="A85" s="57"/>
      <c r="B85" s="57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57"/>
      <c r="AK85" s="57"/>
    </row>
    <row r="86" ht="20.25" customHeight="1">
      <c r="A86" s="57"/>
      <c r="B86" s="5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57"/>
      <c r="AK86" s="57"/>
    </row>
    <row r="87" ht="20.25" customHeight="1">
      <c r="A87" s="57"/>
      <c r="B87" s="57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57"/>
      <c r="AK87" s="57"/>
    </row>
    <row r="88" ht="20.25" customHeight="1">
      <c r="A88" s="57"/>
      <c r="B88" s="5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57"/>
      <c r="AK88" s="57"/>
    </row>
    <row r="89" ht="20.25" customHeight="1">
      <c r="A89" s="57"/>
      <c r="B89" s="57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57"/>
      <c r="AK89" s="57"/>
    </row>
    <row r="90" ht="20.25" customHeight="1">
      <c r="A90" s="57"/>
      <c r="B90" s="5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57"/>
      <c r="AK90" s="57"/>
    </row>
    <row r="91" ht="20.25" customHeight="1">
      <c r="A91" s="57"/>
      <c r="B91" s="5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57"/>
      <c r="AK91" s="57"/>
    </row>
    <row r="92" ht="20.25" customHeight="1">
      <c r="A92" s="57"/>
      <c r="B92" s="57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57"/>
      <c r="AK92" s="57"/>
    </row>
    <row r="93" ht="20.25" customHeight="1">
      <c r="A93" s="57"/>
      <c r="B93" s="5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57"/>
      <c r="AK93" s="57"/>
    </row>
    <row r="94" ht="20.25" customHeight="1">
      <c r="A94" s="34"/>
      <c r="B94" s="34"/>
      <c r="C94" s="58" t="s">
        <v>33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34"/>
      <c r="AJ94" s="34"/>
      <c r="AK94" s="34"/>
    </row>
    <row r="95" ht="20.25" customHeight="1">
      <c r="A95" s="57"/>
      <c r="B95" s="57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57"/>
      <c r="AK95" s="57"/>
    </row>
    <row r="96" ht="20.25" customHeight="1">
      <c r="A96" s="57"/>
      <c r="B96" s="5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57"/>
      <c r="AK96" s="57"/>
    </row>
    <row r="97" ht="20.25" customHeight="1">
      <c r="A97" s="57"/>
      <c r="B97" s="5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57"/>
      <c r="AK97" s="57"/>
    </row>
    <row r="98" ht="20.25" customHeight="1">
      <c r="A98" s="57"/>
      <c r="B98" s="57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57"/>
      <c r="AK98" s="57"/>
    </row>
    <row r="99" ht="20.25" customHeight="1">
      <c r="A99" s="57"/>
      <c r="B99" s="5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57"/>
      <c r="AK99" s="57"/>
    </row>
    <row r="100" ht="20.25" customHeight="1">
      <c r="A100" s="57"/>
      <c r="B100" s="5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57"/>
      <c r="AK100" s="57"/>
    </row>
    <row r="101" ht="20.25" customHeight="1">
      <c r="A101" s="57"/>
      <c r="B101" s="5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57"/>
      <c r="AK101" s="57"/>
    </row>
    <row r="102" ht="20.25" customHeight="1">
      <c r="A102" s="57"/>
      <c r="B102" s="5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57"/>
      <c r="AK102" s="57"/>
    </row>
    <row r="103" ht="20.25" customHeight="1">
      <c r="A103" s="57"/>
      <c r="B103" s="5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57"/>
      <c r="AK103" s="57"/>
    </row>
    <row r="104" ht="20.25" customHeight="1">
      <c r="A104" s="57"/>
      <c r="B104" s="5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57"/>
      <c r="AK104" s="57"/>
    </row>
    <row r="105" ht="20.25" customHeight="1">
      <c r="A105" s="57"/>
      <c r="B105" s="57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57"/>
      <c r="AK105" s="57"/>
    </row>
    <row r="106" ht="20.25" customHeight="1">
      <c r="A106" s="57"/>
      <c r="B106" s="57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57"/>
      <c r="AK106" s="57"/>
    </row>
    <row r="107" ht="20.25" customHeight="1">
      <c r="A107" s="57"/>
      <c r="B107" s="57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57"/>
      <c r="AK107" s="57"/>
    </row>
    <row r="108" ht="20.25" customHeight="1">
      <c r="A108" s="57"/>
      <c r="B108" s="57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57"/>
      <c r="AK108" s="57"/>
    </row>
    <row r="109" ht="20.25" customHeight="1">
      <c r="A109" s="57"/>
      <c r="B109" s="57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57"/>
      <c r="AK109" s="57"/>
    </row>
    <row r="110" ht="20.25" customHeight="1">
      <c r="A110" s="57"/>
      <c r="B110" s="57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57"/>
      <c r="AK110" s="57"/>
    </row>
    <row r="111" ht="20.25" customHeight="1">
      <c r="A111" s="57"/>
      <c r="B111" s="57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57"/>
      <c r="AK111" s="57"/>
    </row>
    <row r="112" ht="20.25" customHeight="1">
      <c r="A112" s="57"/>
      <c r="B112" s="57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57"/>
      <c r="AK112" s="57"/>
    </row>
    <row r="113" ht="20.25" customHeight="1">
      <c r="A113" s="57"/>
      <c r="B113" s="57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57"/>
      <c r="AK113" s="57"/>
    </row>
    <row r="114" ht="20.25" customHeight="1">
      <c r="A114" s="57"/>
      <c r="B114" s="57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57"/>
      <c r="AK114" s="57"/>
    </row>
    <row r="115" ht="20.25" customHeight="1">
      <c r="A115" s="57"/>
      <c r="B115" s="57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57"/>
      <c r="AK115" s="57"/>
    </row>
    <row r="116" ht="20.25" customHeight="1">
      <c r="A116" s="57"/>
      <c r="B116" s="57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57"/>
      <c r="AK116" s="57"/>
    </row>
    <row r="117" ht="20.25" customHeight="1">
      <c r="A117" s="57"/>
      <c r="B117" s="57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57"/>
      <c r="AK117" s="57"/>
    </row>
    <row r="118" ht="20.25" customHeight="1">
      <c r="A118" s="57"/>
      <c r="B118" s="57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57"/>
      <c r="AK118" s="57"/>
    </row>
    <row r="119" ht="20.25" customHeight="1">
      <c r="A119" s="57"/>
      <c r="B119" s="57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57"/>
      <c r="AK119" s="57"/>
    </row>
    <row r="120" ht="20.25" customHeight="1">
      <c r="A120" s="57"/>
      <c r="B120" s="57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57"/>
      <c r="AK120" s="57"/>
    </row>
    <row r="121" ht="20.25" customHeight="1">
      <c r="A121" s="57"/>
      <c r="B121" s="57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57"/>
      <c r="AK121" s="57"/>
    </row>
    <row r="122" ht="20.25" customHeight="1">
      <c r="A122" s="57"/>
      <c r="B122" s="5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57"/>
      <c r="AK122" s="57"/>
    </row>
    <row r="123" ht="20.25" customHeight="1">
      <c r="A123" s="57"/>
      <c r="B123" s="5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57"/>
      <c r="AK123" s="57"/>
    </row>
    <row r="124" ht="20.25" customHeight="1">
      <c r="A124" s="57"/>
      <c r="B124" s="5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57"/>
      <c r="AK124" s="57"/>
    </row>
    <row r="125" ht="20.25" customHeight="1">
      <c r="A125" s="57"/>
      <c r="B125" s="5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57"/>
      <c r="AK125" s="57"/>
    </row>
    <row r="126" ht="20.25" customHeight="1">
      <c r="A126" s="57"/>
      <c r="B126" s="5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57"/>
      <c r="AK126" s="57"/>
    </row>
    <row r="127" ht="20.25" customHeight="1">
      <c r="A127" s="57"/>
      <c r="B127" s="57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57"/>
      <c r="AK127" s="57"/>
    </row>
    <row r="128" ht="20.25" customHeight="1">
      <c r="A128" s="57"/>
      <c r="B128" s="5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57"/>
      <c r="AK128" s="57"/>
    </row>
    <row r="129" ht="20.25" customHeight="1">
      <c r="A129" s="57"/>
      <c r="B129" s="57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57"/>
      <c r="AK129" s="57"/>
    </row>
    <row r="130" ht="20.25" customHeight="1">
      <c r="A130" s="57"/>
      <c r="B130" s="5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57"/>
      <c r="AK130" s="57"/>
    </row>
    <row r="131" ht="20.25" customHeight="1">
      <c r="A131" s="57"/>
      <c r="B131" s="5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57"/>
      <c r="AK131" s="57"/>
    </row>
    <row r="132" ht="20.25" customHeight="1">
      <c r="A132" s="57"/>
      <c r="B132" s="5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57"/>
      <c r="AK132" s="57"/>
    </row>
    <row r="133" ht="20.25" customHeight="1">
      <c r="A133" s="57"/>
      <c r="B133" s="5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57"/>
      <c r="AK133" s="57"/>
    </row>
    <row r="134" ht="20.25" customHeight="1">
      <c r="A134" s="57"/>
      <c r="B134" s="5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57"/>
      <c r="AK134" s="57"/>
    </row>
    <row r="135" ht="20.25" customHeight="1">
      <c r="A135" s="57"/>
      <c r="B135" s="57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57"/>
      <c r="AK135" s="57"/>
    </row>
    <row r="136" ht="20.25" customHeight="1">
      <c r="A136" s="57"/>
      <c r="B136" s="5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57"/>
      <c r="AK136" s="57"/>
    </row>
    <row r="137" ht="20.25" customHeight="1">
      <c r="A137" s="57"/>
      <c r="B137" s="57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57"/>
      <c r="AK137" s="57"/>
    </row>
    <row r="138" ht="20.25" customHeight="1">
      <c r="A138" s="57"/>
      <c r="B138" s="57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57"/>
      <c r="AK138" s="57"/>
    </row>
    <row r="139" ht="20.25" customHeight="1">
      <c r="A139" s="57"/>
      <c r="B139" s="5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57"/>
      <c r="AK139" s="57"/>
    </row>
    <row r="140" ht="20.25" customHeight="1">
      <c r="A140" s="57"/>
      <c r="B140" s="5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57"/>
      <c r="AK140" s="57"/>
    </row>
    <row r="141" ht="20.25" customHeight="1">
      <c r="A141" s="57"/>
      <c r="B141" s="57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57"/>
      <c r="AK141" s="57"/>
    </row>
    <row r="142" ht="20.25" customHeight="1">
      <c r="A142" s="57"/>
      <c r="B142" s="5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57"/>
      <c r="AK142" s="57"/>
    </row>
    <row r="143" ht="20.25" customHeight="1">
      <c r="A143" s="57"/>
      <c r="B143" s="5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57"/>
      <c r="AK143" s="57"/>
    </row>
    <row r="144" ht="20.25" customHeight="1">
      <c r="A144" s="57"/>
      <c r="B144" s="57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57"/>
      <c r="AK144" s="57"/>
    </row>
    <row r="145" ht="20.25" customHeight="1">
      <c r="A145" s="57"/>
      <c r="B145" s="5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57"/>
      <c r="AK145" s="57"/>
    </row>
    <row r="146" ht="20.25" customHeight="1">
      <c r="A146" s="57"/>
      <c r="B146" s="57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57"/>
      <c r="AK146" s="57"/>
    </row>
    <row r="147" ht="20.25" customHeight="1">
      <c r="A147" s="57"/>
      <c r="B147" s="57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57"/>
      <c r="AK147" s="57"/>
    </row>
    <row r="148" ht="20.25" customHeight="1">
      <c r="A148" s="57"/>
      <c r="B148" s="5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57"/>
      <c r="AK148" s="57"/>
    </row>
    <row r="149" ht="20.25" customHeight="1">
      <c r="A149" s="57"/>
      <c r="B149" s="5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57"/>
      <c r="AK149" s="57"/>
    </row>
    <row r="150" ht="20.25" customHeight="1">
      <c r="A150" s="57"/>
      <c r="B150" s="5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57"/>
      <c r="AK150" s="57"/>
    </row>
    <row r="151" ht="20.25" customHeight="1">
      <c r="A151" s="57"/>
      <c r="B151" s="5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57"/>
      <c r="AK151" s="57"/>
    </row>
    <row r="152" ht="20.25" customHeight="1">
      <c r="A152" s="57"/>
      <c r="B152" s="5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57"/>
      <c r="AK152" s="57"/>
    </row>
    <row r="153" ht="20.25" customHeight="1">
      <c r="A153" s="57"/>
      <c r="B153" s="5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57"/>
      <c r="AK153" s="57"/>
    </row>
    <row r="154" ht="20.25" customHeight="1">
      <c r="A154" s="57"/>
      <c r="B154" s="57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57"/>
      <c r="AK154" s="57"/>
    </row>
    <row r="155" ht="20.25" customHeight="1">
      <c r="A155" s="57"/>
      <c r="B155" s="57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57"/>
      <c r="AK155" s="57"/>
    </row>
    <row r="156" ht="20.25" customHeight="1">
      <c r="A156" s="57"/>
      <c r="B156" s="57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57"/>
      <c r="AK156" s="57"/>
    </row>
    <row r="157" ht="20.25" customHeight="1">
      <c r="A157" s="57"/>
      <c r="B157" s="57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57"/>
      <c r="AK157" s="57"/>
    </row>
    <row r="158" ht="20.25" customHeight="1">
      <c r="A158" s="57"/>
      <c r="B158" s="57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57"/>
      <c r="AK158" s="57"/>
    </row>
    <row r="159" ht="20.25" customHeight="1">
      <c r="A159" s="57"/>
      <c r="B159" s="57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57"/>
      <c r="AK159" s="57"/>
    </row>
    <row r="160" ht="20.25" customHeight="1">
      <c r="A160" s="57"/>
      <c r="B160" s="57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57"/>
      <c r="AK160" s="57"/>
    </row>
    <row r="161" ht="20.25" customHeight="1">
      <c r="A161" s="57"/>
      <c r="B161" s="57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57"/>
      <c r="AK161" s="57"/>
    </row>
    <row r="162" ht="20.25" customHeight="1">
      <c r="A162" s="57"/>
      <c r="B162" s="57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57"/>
      <c r="AK162" s="57"/>
    </row>
    <row r="163" ht="20.25" customHeight="1">
      <c r="A163" s="57"/>
      <c r="B163" s="57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57"/>
      <c r="AK163" s="57"/>
    </row>
    <row r="164" ht="20.25" customHeight="1">
      <c r="A164" s="57"/>
      <c r="B164" s="57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57"/>
      <c r="AK164" s="57"/>
    </row>
    <row r="165" ht="20.25" customHeight="1">
      <c r="A165" s="57"/>
      <c r="B165" s="57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57"/>
      <c r="AK165" s="57"/>
    </row>
    <row r="166" ht="20.25" customHeight="1">
      <c r="A166" s="57"/>
      <c r="B166" s="57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57"/>
      <c r="AK166" s="57"/>
    </row>
    <row r="167" ht="20.25" customHeight="1">
      <c r="A167" s="57"/>
      <c r="B167" s="57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57"/>
      <c r="AK167" s="57"/>
    </row>
    <row r="168" ht="20.25" customHeight="1">
      <c r="A168" s="57"/>
      <c r="B168" s="57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57"/>
      <c r="AK168" s="57"/>
    </row>
    <row r="169" ht="20.25" customHeight="1">
      <c r="A169" s="57"/>
      <c r="B169" s="57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57"/>
      <c r="AK169" s="57"/>
    </row>
    <row r="170" ht="20.25" customHeight="1">
      <c r="A170" s="57"/>
      <c r="B170" s="5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57"/>
      <c r="AK170" s="57"/>
    </row>
    <row r="171" ht="20.25" customHeight="1">
      <c r="A171" s="57"/>
      <c r="B171" s="5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57"/>
      <c r="AK171" s="57"/>
    </row>
    <row r="172" ht="20.25" customHeight="1">
      <c r="A172" s="57"/>
      <c r="B172" s="5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57"/>
      <c r="AK172" s="57"/>
    </row>
    <row r="173" ht="20.25" customHeight="1">
      <c r="A173" s="57"/>
      <c r="B173" s="57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57"/>
      <c r="AK173" s="57"/>
    </row>
    <row r="174" ht="20.25" customHeight="1">
      <c r="A174" s="57"/>
      <c r="B174" s="57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57"/>
      <c r="AK174" s="57"/>
    </row>
    <row r="175" ht="20.25" customHeight="1">
      <c r="A175" s="57"/>
      <c r="B175" s="57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57"/>
      <c r="AK175" s="57"/>
    </row>
    <row r="176" ht="20.25" customHeight="1">
      <c r="A176" s="57"/>
      <c r="B176" s="5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57"/>
      <c r="AK176" s="57"/>
    </row>
    <row r="177" ht="20.25" customHeight="1">
      <c r="A177" s="57"/>
      <c r="B177" s="57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57"/>
      <c r="AK177" s="57"/>
    </row>
    <row r="178" ht="20.25" customHeight="1">
      <c r="A178" s="57"/>
      <c r="B178" s="57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57"/>
      <c r="AK178" s="57"/>
    </row>
    <row r="179" ht="20.25" customHeight="1">
      <c r="A179" s="57"/>
      <c r="B179" s="57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57"/>
      <c r="AK179" s="57"/>
    </row>
    <row r="180" ht="20.25" customHeight="1">
      <c r="A180" s="57"/>
      <c r="B180" s="57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57"/>
      <c r="AK180" s="57"/>
    </row>
    <row r="181" ht="20.25" customHeight="1">
      <c r="A181" s="57"/>
      <c r="B181" s="5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57"/>
      <c r="AK181" s="57"/>
    </row>
    <row r="182" ht="20.25" customHeight="1">
      <c r="A182" s="57"/>
      <c r="B182" s="57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57"/>
      <c r="AK182" s="57"/>
    </row>
    <row r="183" ht="20.25" customHeight="1">
      <c r="A183" s="57"/>
      <c r="B183" s="5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57"/>
      <c r="AK183" s="57"/>
    </row>
    <row r="184" ht="20.25" customHeight="1">
      <c r="A184" s="57"/>
      <c r="B184" s="57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57"/>
      <c r="AK184" s="57"/>
    </row>
    <row r="185" ht="20.25" customHeight="1">
      <c r="A185" s="57"/>
      <c r="B185" s="57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57"/>
      <c r="AK185" s="57"/>
    </row>
    <row r="186" ht="20.25" customHeight="1">
      <c r="A186" s="57"/>
      <c r="B186" s="57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57"/>
      <c r="AK186" s="57"/>
    </row>
    <row r="187" ht="20.25" customHeight="1">
      <c r="A187" s="57"/>
      <c r="B187" s="57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57"/>
      <c r="AK187" s="57"/>
    </row>
    <row r="188" ht="20.25" customHeight="1">
      <c r="A188" s="57"/>
      <c r="B188" s="57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57"/>
      <c r="AK188" s="57"/>
    </row>
    <row r="189" ht="20.25" customHeight="1">
      <c r="A189" s="57"/>
      <c r="B189" s="57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57"/>
      <c r="AK189" s="57"/>
    </row>
    <row r="190" ht="20.25" customHeight="1">
      <c r="A190" s="57"/>
      <c r="B190" s="57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57"/>
      <c r="AK190" s="57"/>
    </row>
    <row r="191" ht="20.25" customHeight="1">
      <c r="A191" s="57"/>
      <c r="B191" s="57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57"/>
      <c r="AK191" s="57"/>
    </row>
    <row r="192" ht="20.25" customHeight="1">
      <c r="A192" s="57"/>
      <c r="B192" s="57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57"/>
      <c r="AK192" s="57"/>
    </row>
    <row r="193" ht="20.25" customHeight="1">
      <c r="A193" s="57"/>
      <c r="B193" s="57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57"/>
      <c r="AK193" s="57"/>
    </row>
    <row r="194" ht="20.25" customHeight="1">
      <c r="A194" s="57"/>
      <c r="B194" s="57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57"/>
      <c r="AK194" s="57"/>
    </row>
    <row r="195" ht="20.25" customHeight="1">
      <c r="A195" s="57"/>
      <c r="B195" s="57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57"/>
      <c r="AK195" s="57"/>
    </row>
    <row r="196" ht="20.25" customHeight="1">
      <c r="A196" s="57"/>
      <c r="B196" s="57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57"/>
      <c r="AK196" s="57"/>
    </row>
    <row r="197" ht="20.25" customHeight="1">
      <c r="A197" s="57"/>
      <c r="B197" s="57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57"/>
      <c r="AK197" s="57"/>
    </row>
    <row r="198" ht="20.25" customHeight="1">
      <c r="A198" s="57"/>
      <c r="B198" s="57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57"/>
      <c r="AK198" s="57"/>
    </row>
    <row r="199" ht="20.25" customHeight="1">
      <c r="A199" s="57"/>
      <c r="B199" s="57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57"/>
      <c r="AK199" s="57"/>
    </row>
    <row r="200" ht="20.25" customHeight="1">
      <c r="A200" s="57"/>
      <c r="B200" s="57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57"/>
      <c r="AK200" s="57"/>
    </row>
    <row r="201" ht="20.25" customHeight="1">
      <c r="A201" s="57"/>
      <c r="B201" s="57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57"/>
      <c r="AK201" s="57"/>
    </row>
    <row r="202" ht="20.25" customHeight="1">
      <c r="A202" s="57"/>
      <c r="B202" s="57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57"/>
      <c r="AK202" s="57"/>
    </row>
    <row r="203" ht="20.25" customHeight="1">
      <c r="A203" s="57"/>
      <c r="B203" s="57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57"/>
      <c r="AK203" s="57"/>
    </row>
    <row r="204" ht="20.25" customHeight="1">
      <c r="A204" s="57"/>
      <c r="B204" s="57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57"/>
      <c r="AK204" s="57"/>
    </row>
    <row r="205" ht="20.25" customHeight="1">
      <c r="A205" s="57"/>
      <c r="B205" s="57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57"/>
      <c r="AK205" s="57"/>
    </row>
    <row r="206" ht="20.25" customHeight="1">
      <c r="A206" s="57"/>
      <c r="B206" s="57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57"/>
      <c r="AK206" s="57"/>
    </row>
    <row r="207" ht="20.25" customHeight="1">
      <c r="A207" s="57"/>
      <c r="B207" s="57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57"/>
      <c r="AK207" s="57"/>
    </row>
    <row r="208" ht="20.25" customHeight="1">
      <c r="A208" s="57"/>
      <c r="B208" s="57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57"/>
      <c r="AK208" s="57"/>
    </row>
    <row r="209" ht="20.25" customHeight="1">
      <c r="A209" s="57"/>
      <c r="B209" s="5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57"/>
      <c r="AK209" s="57"/>
    </row>
    <row r="210" ht="20.25" customHeight="1">
      <c r="A210" s="57"/>
      <c r="B210" s="57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57"/>
      <c r="AK210" s="57"/>
    </row>
    <row r="211" ht="20.25" customHeight="1">
      <c r="A211" s="57"/>
      <c r="B211" s="57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57"/>
      <c r="AK211" s="57"/>
    </row>
    <row r="212" ht="20.25" customHeight="1">
      <c r="A212" s="57"/>
      <c r="B212" s="57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57"/>
      <c r="AK212" s="57"/>
    </row>
    <row r="213" ht="20.25" customHeight="1">
      <c r="A213" s="57"/>
      <c r="B213" s="57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57"/>
      <c r="AK213" s="57"/>
    </row>
    <row r="214" ht="20.25" customHeight="1">
      <c r="A214" s="57"/>
      <c r="B214" s="57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57"/>
      <c r="AK214" s="57"/>
    </row>
    <row r="215" ht="20.25" customHeight="1">
      <c r="A215" s="57"/>
      <c r="B215" s="57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57"/>
      <c r="AK215" s="57"/>
    </row>
    <row r="216" ht="20.25" customHeight="1">
      <c r="A216" s="57"/>
      <c r="B216" s="57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57"/>
      <c r="AK216" s="57"/>
    </row>
    <row r="217" ht="20.25" customHeight="1">
      <c r="A217" s="57"/>
      <c r="B217" s="57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57"/>
      <c r="AK217" s="57"/>
    </row>
    <row r="218" ht="20.25" customHeight="1">
      <c r="A218" s="57"/>
      <c r="B218" s="57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57"/>
      <c r="AK218" s="57"/>
    </row>
    <row r="219" ht="20.25" customHeight="1">
      <c r="A219" s="57"/>
      <c r="B219" s="57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57"/>
      <c r="AK219" s="57"/>
    </row>
    <row r="220" ht="20.25" customHeight="1">
      <c r="A220" s="57"/>
      <c r="B220" s="57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57"/>
      <c r="AK220" s="57"/>
    </row>
    <row r="221" ht="20.25" customHeight="1">
      <c r="A221" s="57"/>
      <c r="B221" s="57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57"/>
      <c r="AK221" s="57"/>
    </row>
    <row r="222" ht="20.25" customHeight="1">
      <c r="A222" s="57"/>
      <c r="B222" s="57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57"/>
      <c r="AK222" s="57"/>
    </row>
    <row r="223" ht="20.25" customHeight="1">
      <c r="A223" s="57"/>
      <c r="B223" s="57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57"/>
      <c r="AK223" s="57"/>
    </row>
    <row r="224" ht="20.25" customHeight="1">
      <c r="A224" s="57"/>
      <c r="B224" s="57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57"/>
      <c r="AK224" s="57"/>
    </row>
    <row r="225" ht="20.25" customHeight="1">
      <c r="A225" s="57"/>
      <c r="B225" s="5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57"/>
      <c r="AK225" s="57"/>
    </row>
    <row r="226" ht="20.25" customHeight="1">
      <c r="A226" s="57"/>
      <c r="B226" s="5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57"/>
      <c r="AK226" s="57"/>
    </row>
    <row r="227" ht="20.25" customHeight="1">
      <c r="A227" s="57"/>
      <c r="B227" s="57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57"/>
      <c r="AK227" s="57"/>
    </row>
    <row r="228" ht="20.25" customHeight="1">
      <c r="A228" s="57"/>
      <c r="B228" s="57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57"/>
      <c r="AK228" s="57"/>
    </row>
    <row r="229" ht="20.25" customHeight="1">
      <c r="A229" s="57"/>
      <c r="B229" s="57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57"/>
      <c r="AK229" s="57"/>
    </row>
    <row r="230" ht="20.25" customHeight="1">
      <c r="A230" s="57"/>
      <c r="B230" s="57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57"/>
      <c r="AK230" s="57"/>
    </row>
    <row r="231" ht="20.25" customHeight="1">
      <c r="A231" s="57"/>
      <c r="B231" s="57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57"/>
      <c r="AK231" s="57"/>
    </row>
    <row r="232" ht="20.25" customHeight="1">
      <c r="A232" s="57"/>
      <c r="B232" s="57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57"/>
      <c r="AK232" s="57"/>
    </row>
    <row r="233" ht="20.25" customHeight="1">
      <c r="A233" s="57"/>
      <c r="B233" s="57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57"/>
      <c r="AK233" s="57"/>
    </row>
    <row r="234" ht="20.25" customHeight="1">
      <c r="A234" s="57"/>
      <c r="B234" s="57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57"/>
      <c r="AK234" s="57"/>
    </row>
    <row r="235" ht="20.25" customHeight="1">
      <c r="A235" s="57"/>
      <c r="B235" s="57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57"/>
      <c r="AK235" s="57"/>
    </row>
    <row r="236" ht="15.75" customHeight="1">
      <c r="A236" s="59"/>
      <c r="B236" s="59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59"/>
      <c r="AK236" s="59"/>
    </row>
    <row r="237" ht="15.75" customHeight="1">
      <c r="A237" s="59"/>
      <c r="B237" s="59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59"/>
      <c r="AK237" s="59"/>
    </row>
    <row r="238" ht="15.75" customHeight="1">
      <c r="A238" s="59"/>
      <c r="B238" s="59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59"/>
      <c r="AK238" s="59"/>
    </row>
    <row r="239" ht="15.75" customHeight="1">
      <c r="A239" s="59"/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59"/>
      <c r="AK239" s="59"/>
    </row>
    <row r="240" ht="15.75" customHeight="1">
      <c r="A240" s="59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59"/>
      <c r="AK240" s="59"/>
    </row>
    <row r="241" ht="15.75" customHeight="1">
      <c r="A241" s="59"/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59"/>
      <c r="AK241" s="59"/>
    </row>
    <row r="242" ht="15.75" customHeight="1">
      <c r="A242" s="59"/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59"/>
      <c r="AK242" s="59"/>
    </row>
    <row r="243" ht="15.75" customHeight="1">
      <c r="A243" s="59"/>
      <c r="B243" s="59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59"/>
      <c r="AK243" s="59"/>
    </row>
    <row r="244" ht="15.75" customHeight="1">
      <c r="A244" s="59"/>
      <c r="B244" s="59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59"/>
      <c r="AK244" s="59"/>
    </row>
    <row r="245" ht="15.75" customHeight="1">
      <c r="A245" s="59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59"/>
      <c r="AK245" s="59"/>
    </row>
    <row r="246" ht="15.75" customHeight="1">
      <c r="A246" s="59"/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59"/>
      <c r="AK246" s="59"/>
    </row>
    <row r="247" ht="15.75" customHeight="1">
      <c r="A247" s="59"/>
      <c r="B247" s="59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59"/>
      <c r="AK247" s="59"/>
    </row>
    <row r="248" ht="15.75" customHeight="1">
      <c r="A248" s="59"/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59"/>
      <c r="AK248" s="59"/>
    </row>
    <row r="249" ht="15.75" customHeight="1">
      <c r="A249" s="59"/>
      <c r="B249" s="59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59"/>
      <c r="AK249" s="59"/>
    </row>
    <row r="250" ht="15.75" customHeight="1">
      <c r="A250" s="59"/>
      <c r="B250" s="59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59"/>
      <c r="AK250" s="59"/>
    </row>
    <row r="251" ht="15.75" customHeight="1">
      <c r="A251" s="59"/>
      <c r="B251" s="59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59"/>
      <c r="AK251" s="59"/>
    </row>
    <row r="252" ht="15.75" customHeight="1">
      <c r="A252" s="59"/>
      <c r="B252" s="59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59"/>
      <c r="AK252" s="59"/>
    </row>
    <row r="253" ht="15.75" customHeight="1">
      <c r="A253" s="59"/>
      <c r="B253" s="59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59"/>
      <c r="AK253" s="59"/>
    </row>
    <row r="254" ht="15.75" customHeight="1">
      <c r="A254" s="59"/>
      <c r="B254" s="59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59"/>
      <c r="AK254" s="59"/>
    </row>
    <row r="255" ht="15.75" customHeight="1">
      <c r="A255" s="59"/>
      <c r="B255" s="59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59"/>
      <c r="AK255" s="59"/>
    </row>
    <row r="256" ht="15.75" customHeight="1">
      <c r="A256" s="59"/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59"/>
      <c r="AK256" s="59"/>
    </row>
    <row r="257" ht="15.75" customHeight="1">
      <c r="A257" s="59"/>
      <c r="B257" s="5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59"/>
      <c r="AK257" s="59"/>
    </row>
    <row r="258" ht="15.75" customHeight="1">
      <c r="A258" s="59"/>
      <c r="B258" s="59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59"/>
      <c r="AK258" s="59"/>
    </row>
    <row r="259" ht="15.75" customHeight="1">
      <c r="A259" s="59"/>
      <c r="B259" s="59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59"/>
      <c r="AK259" s="59"/>
    </row>
    <row r="260" ht="15.75" customHeight="1">
      <c r="A260" s="59"/>
      <c r="B260" s="59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59"/>
      <c r="AK260" s="59"/>
    </row>
    <row r="261" ht="15.75" customHeight="1">
      <c r="A261" s="59"/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59"/>
      <c r="AK261" s="59"/>
    </row>
    <row r="262" ht="15.75" customHeight="1">
      <c r="A262" s="59"/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59"/>
      <c r="AK262" s="59"/>
    </row>
    <row r="263" ht="15.75" customHeight="1">
      <c r="A263" s="59"/>
      <c r="B263" s="59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59"/>
      <c r="AK263" s="59"/>
    </row>
    <row r="264" ht="15.75" customHeight="1">
      <c r="A264" s="59"/>
      <c r="B264" s="59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59"/>
      <c r="AK264" s="59"/>
    </row>
    <row r="265" ht="15.75" customHeight="1">
      <c r="A265" s="59"/>
      <c r="B265" s="59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59"/>
      <c r="AK265" s="59"/>
    </row>
    <row r="266" ht="15.75" customHeight="1">
      <c r="A266" s="59"/>
      <c r="B266" s="59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59"/>
      <c r="AK266" s="59"/>
    </row>
    <row r="267" ht="15.75" customHeight="1">
      <c r="A267" s="59"/>
      <c r="B267" s="59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59"/>
      <c r="AK267" s="59"/>
    </row>
    <row r="268" ht="15.75" customHeight="1">
      <c r="A268" s="59"/>
      <c r="B268" s="59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59"/>
      <c r="AK268" s="59"/>
    </row>
    <row r="269" ht="15.75" customHeight="1">
      <c r="A269" s="59"/>
      <c r="B269" s="59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59"/>
      <c r="AK269" s="59"/>
    </row>
    <row r="270" ht="15.75" customHeight="1">
      <c r="A270" s="59"/>
      <c r="B270" s="59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59"/>
      <c r="AK270" s="59"/>
    </row>
    <row r="271" ht="15.75" customHeight="1">
      <c r="A271" s="59"/>
      <c r="B271" s="59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59"/>
      <c r="AK271" s="59"/>
    </row>
    <row r="272" ht="15.75" customHeight="1">
      <c r="A272" s="59"/>
      <c r="B272" s="59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59"/>
      <c r="AK272" s="59"/>
    </row>
    <row r="273" ht="15.75" customHeight="1">
      <c r="A273" s="59"/>
      <c r="B273" s="59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59"/>
      <c r="AK273" s="59"/>
    </row>
    <row r="274" ht="15.75" customHeight="1">
      <c r="A274" s="59"/>
      <c r="B274" s="59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59"/>
      <c r="AK274" s="59"/>
    </row>
    <row r="275" ht="15.75" customHeight="1">
      <c r="A275" s="59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59"/>
      <c r="AK275" s="59"/>
    </row>
    <row r="276" ht="15.75" customHeight="1">
      <c r="A276" s="59"/>
      <c r="B276" s="59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59"/>
      <c r="AK276" s="59"/>
    </row>
    <row r="277" ht="15.75" customHeight="1">
      <c r="A277" s="59"/>
      <c r="B277" s="59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59"/>
      <c r="AK277" s="59"/>
    </row>
    <row r="278" ht="15.75" customHeight="1">
      <c r="A278" s="59"/>
      <c r="B278" s="59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59"/>
      <c r="AK278" s="59"/>
    </row>
    <row r="279" ht="15.75" customHeight="1">
      <c r="A279" s="59"/>
      <c r="B279" s="59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59"/>
      <c r="AK279" s="59"/>
    </row>
    <row r="280" ht="15.75" customHeight="1">
      <c r="A280" s="59"/>
      <c r="B280" s="59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59"/>
      <c r="AK280" s="59"/>
    </row>
    <row r="281" ht="15.75" customHeight="1">
      <c r="A281" s="59"/>
      <c r="B281" s="59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59"/>
      <c r="AK281" s="59"/>
    </row>
    <row r="282" ht="15.75" customHeight="1">
      <c r="A282" s="59"/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59"/>
      <c r="AK282" s="59"/>
    </row>
    <row r="283" ht="15.75" customHeight="1">
      <c r="A283" s="59"/>
      <c r="B283" s="59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59"/>
      <c r="AK283" s="59"/>
    </row>
    <row r="284" ht="15.75" customHeight="1">
      <c r="A284" s="59"/>
      <c r="B284" s="59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59"/>
      <c r="AK284" s="59"/>
    </row>
    <row r="285" ht="15.75" customHeight="1">
      <c r="A285" s="59"/>
      <c r="B285" s="59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59"/>
      <c r="AK285" s="59"/>
    </row>
    <row r="286" ht="15.75" customHeight="1">
      <c r="A286" s="59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59"/>
      <c r="AK286" s="59"/>
    </row>
    <row r="287" ht="15.75" customHeight="1">
      <c r="A287" s="59"/>
      <c r="B287" s="59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59"/>
      <c r="AK287" s="59"/>
    </row>
    <row r="288" ht="15.75" customHeight="1">
      <c r="A288" s="59"/>
      <c r="B288" s="59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59"/>
      <c r="AK288" s="59"/>
    </row>
    <row r="289" ht="15.75" customHeight="1">
      <c r="A289" s="59"/>
      <c r="B289" s="59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59"/>
      <c r="AK289" s="59"/>
    </row>
    <row r="290" ht="15.75" customHeight="1">
      <c r="A290" s="59"/>
      <c r="B290" s="59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59"/>
      <c r="AK290" s="59"/>
    </row>
    <row r="291" ht="15.75" customHeight="1">
      <c r="A291" s="59"/>
      <c r="B291" s="59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59"/>
      <c r="AK291" s="59"/>
    </row>
    <row r="292" ht="15.75" customHeight="1">
      <c r="A292" s="59"/>
      <c r="B292" s="59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59"/>
      <c r="AK292" s="59"/>
    </row>
    <row r="293" ht="15.75" customHeight="1">
      <c r="A293" s="59"/>
      <c r="B293" s="59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59"/>
      <c r="AK293" s="59"/>
    </row>
    <row r="294" ht="15.75" customHeight="1">
      <c r="A294" s="59"/>
      <c r="B294" s="59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59"/>
      <c r="AK294" s="59"/>
    </row>
    <row r="295" ht="15.75" customHeight="1">
      <c r="A295" s="59"/>
      <c r="B295" s="59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59"/>
      <c r="AK295" s="59"/>
    </row>
    <row r="296" ht="15.75" customHeight="1">
      <c r="A296" s="59"/>
      <c r="B296" s="59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59"/>
      <c r="AK296" s="59"/>
    </row>
    <row r="297" ht="15.75" customHeight="1">
      <c r="A297" s="59"/>
      <c r="B297" s="59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59"/>
      <c r="AK297" s="59"/>
    </row>
    <row r="298" ht="15.75" customHeight="1">
      <c r="A298" s="59"/>
      <c r="B298" s="59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59"/>
      <c r="AK298" s="59"/>
    </row>
    <row r="299" ht="15.75" customHeight="1">
      <c r="A299" s="59"/>
      <c r="B299" s="59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59"/>
      <c r="AK299" s="59"/>
    </row>
    <row r="300" ht="15.75" customHeight="1">
      <c r="A300" s="59"/>
      <c r="B300" s="59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59"/>
      <c r="AK300" s="59"/>
    </row>
    <row r="301" ht="15.75" customHeight="1">
      <c r="A301" s="59"/>
      <c r="B301" s="59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59"/>
      <c r="AK301" s="59"/>
    </row>
    <row r="302" ht="15.75" customHeight="1">
      <c r="A302" s="59"/>
      <c r="B302" s="59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59"/>
      <c r="AK302" s="59"/>
    </row>
    <row r="303" ht="15.75" customHeight="1">
      <c r="A303" s="59"/>
      <c r="B303" s="59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59"/>
      <c r="AK303" s="59"/>
    </row>
    <row r="304" ht="15.75" customHeight="1">
      <c r="A304" s="59"/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59"/>
      <c r="AK304" s="59"/>
    </row>
    <row r="305" ht="15.75" customHeight="1">
      <c r="A305" s="59"/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59"/>
      <c r="AK305" s="59"/>
    </row>
    <row r="306" ht="15.75" customHeight="1">
      <c r="A306" s="59"/>
      <c r="B306" s="59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59"/>
      <c r="AK306" s="59"/>
    </row>
    <row r="307" ht="15.75" customHeight="1">
      <c r="A307" s="59"/>
      <c r="B307" s="59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59"/>
      <c r="AK307" s="59"/>
    </row>
    <row r="308" ht="15.75" customHeight="1">
      <c r="A308" s="59"/>
      <c r="B308" s="59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59"/>
      <c r="AK308" s="59"/>
    </row>
    <row r="309" ht="15.75" customHeight="1">
      <c r="A309" s="59"/>
      <c r="B309" s="59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59"/>
      <c r="AK309" s="59"/>
    </row>
    <row r="310" ht="15.75" customHeight="1">
      <c r="A310" s="59"/>
      <c r="B310" s="59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59"/>
      <c r="AK310" s="59"/>
    </row>
    <row r="311" ht="15.75" customHeight="1">
      <c r="A311" s="59"/>
      <c r="B311" s="59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59"/>
      <c r="AK311" s="59"/>
    </row>
    <row r="312" ht="15.75" customHeight="1">
      <c r="A312" s="59"/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59"/>
      <c r="AK312" s="59"/>
    </row>
    <row r="313" ht="15.75" customHeight="1">
      <c r="A313" s="59"/>
      <c r="B313" s="59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59"/>
      <c r="AK313" s="59"/>
    </row>
    <row r="314" ht="15.75" customHeight="1">
      <c r="A314" s="59"/>
      <c r="B314" s="59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59"/>
      <c r="AK314" s="59"/>
    </row>
    <row r="315" ht="15.75" customHeight="1">
      <c r="A315" s="59"/>
      <c r="B315" s="59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59"/>
      <c r="AK315" s="59"/>
    </row>
    <row r="316" ht="15.75" customHeight="1">
      <c r="A316" s="59"/>
      <c r="B316" s="59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59"/>
      <c r="AK316" s="59"/>
    </row>
    <row r="317" ht="15.75" customHeight="1">
      <c r="A317" s="59"/>
      <c r="B317" s="59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59"/>
      <c r="AK317" s="59"/>
    </row>
    <row r="318" ht="15.75" customHeight="1">
      <c r="A318" s="59"/>
      <c r="B318" s="59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59"/>
      <c r="AK318" s="59"/>
    </row>
    <row r="319" ht="15.75" customHeight="1">
      <c r="A319" s="59"/>
      <c r="B319" s="59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59"/>
      <c r="AK319" s="59"/>
    </row>
    <row r="320" ht="15.75" customHeight="1">
      <c r="A320" s="59"/>
      <c r="B320" s="59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59"/>
      <c r="AK320" s="59"/>
    </row>
    <row r="321" ht="15.75" customHeight="1">
      <c r="A321" s="59"/>
      <c r="B321" s="59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59"/>
      <c r="AK321" s="59"/>
    </row>
    <row r="322" ht="15.75" customHeight="1">
      <c r="A322" s="59"/>
      <c r="B322" s="59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59"/>
      <c r="AK322" s="59"/>
    </row>
    <row r="323" ht="15.75" customHeight="1">
      <c r="A323" s="59"/>
      <c r="B323" s="59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59"/>
      <c r="AK323" s="59"/>
    </row>
    <row r="324" ht="15.75" customHeight="1">
      <c r="A324" s="59"/>
      <c r="B324" s="59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59"/>
      <c r="AK324" s="59"/>
    </row>
    <row r="325" ht="15.75" customHeight="1">
      <c r="A325" s="59"/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59"/>
      <c r="AK325" s="59"/>
    </row>
    <row r="326" ht="15.75" customHeight="1">
      <c r="A326" s="59"/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59"/>
      <c r="AK326" s="59"/>
    </row>
    <row r="327" ht="15.75" customHeight="1">
      <c r="A327" s="59"/>
      <c r="B327" s="59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59"/>
      <c r="AK327" s="59"/>
    </row>
    <row r="328" ht="15.75" customHeight="1">
      <c r="A328" s="59"/>
      <c r="B328" s="59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59"/>
      <c r="AK328" s="59"/>
    </row>
    <row r="329" ht="15.75" customHeight="1">
      <c r="A329" s="59"/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59"/>
      <c r="AK329" s="59"/>
    </row>
    <row r="330" ht="15.75" customHeight="1">
      <c r="A330" s="59"/>
      <c r="B330" s="59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59"/>
      <c r="AK330" s="59"/>
    </row>
    <row r="331" ht="15.75" customHeight="1">
      <c r="A331" s="59"/>
      <c r="B331" s="59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59"/>
      <c r="AK331" s="59"/>
    </row>
    <row r="332" ht="15.75" customHeight="1">
      <c r="A332" s="59"/>
      <c r="B332" s="59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59"/>
      <c r="AK332" s="59"/>
    </row>
    <row r="333" ht="15.75" customHeight="1">
      <c r="A333" s="59"/>
      <c r="B333" s="59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59"/>
      <c r="AK333" s="59"/>
    </row>
    <row r="334" ht="15.75" customHeight="1">
      <c r="A334" s="59"/>
      <c r="B334" s="59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59"/>
      <c r="AK334" s="59"/>
    </row>
    <row r="335" ht="15.75" customHeight="1">
      <c r="A335" s="59"/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59"/>
      <c r="AK335" s="59"/>
    </row>
    <row r="336" ht="15.75" customHeight="1">
      <c r="A336" s="59"/>
      <c r="B336" s="59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59"/>
      <c r="AK336" s="59"/>
    </row>
    <row r="337" ht="15.75" customHeight="1">
      <c r="A337" s="59"/>
      <c r="B337" s="59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59"/>
      <c r="AK337" s="59"/>
    </row>
    <row r="338" ht="15.75" customHeight="1">
      <c r="A338" s="59"/>
      <c r="B338" s="59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59"/>
      <c r="AK338" s="59"/>
    </row>
    <row r="339" ht="15.75" customHeight="1">
      <c r="A339" s="59"/>
      <c r="B339" s="59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59"/>
      <c r="AK339" s="59"/>
    </row>
    <row r="340" ht="15.75" customHeight="1">
      <c r="A340" s="59"/>
      <c r="B340" s="59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59"/>
      <c r="AK340" s="59"/>
    </row>
    <row r="341" ht="15.75" customHeight="1">
      <c r="A341" s="59"/>
      <c r="B341" s="59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59"/>
      <c r="AK341" s="59"/>
    </row>
    <row r="342" ht="15.75" customHeight="1">
      <c r="A342" s="59"/>
      <c r="B342" s="59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59"/>
      <c r="AK342" s="59"/>
    </row>
    <row r="343" ht="15.75" customHeight="1">
      <c r="A343" s="59"/>
      <c r="B343" s="59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59"/>
      <c r="AK343" s="59"/>
    </row>
    <row r="344" ht="15.75" customHeight="1">
      <c r="A344" s="59"/>
      <c r="B344" s="59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59"/>
      <c r="AK344" s="59"/>
    </row>
    <row r="345" ht="15.75" customHeight="1">
      <c r="A345" s="59"/>
      <c r="B345" s="59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59"/>
      <c r="AK345" s="59"/>
    </row>
    <row r="346" ht="15.75" customHeight="1">
      <c r="A346" s="59"/>
      <c r="B346" s="59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59"/>
      <c r="AK346" s="59"/>
    </row>
    <row r="347" ht="15.75" customHeight="1">
      <c r="A347" s="59"/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59"/>
      <c r="AK347" s="59"/>
    </row>
    <row r="348" ht="15.75" customHeight="1">
      <c r="A348" s="59"/>
      <c r="B348" s="59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59"/>
      <c r="AK348" s="59"/>
    </row>
    <row r="349" ht="15.75" customHeight="1">
      <c r="A349" s="59"/>
      <c r="B349" s="59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59"/>
      <c r="AK349" s="59"/>
    </row>
    <row r="350" ht="15.75" customHeight="1">
      <c r="A350" s="59"/>
      <c r="B350" s="59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59"/>
      <c r="AK350" s="59"/>
    </row>
    <row r="351" ht="15.75" customHeight="1">
      <c r="A351" s="59"/>
      <c r="B351" s="59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59"/>
      <c r="AK351" s="59"/>
    </row>
    <row r="352" ht="15.75" customHeight="1">
      <c r="A352" s="59"/>
      <c r="B352" s="59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59"/>
      <c r="AK352" s="59"/>
    </row>
    <row r="353" ht="15.75" customHeight="1">
      <c r="A353" s="59"/>
      <c r="B353" s="59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59"/>
      <c r="AK353" s="59"/>
    </row>
    <row r="354" ht="15.75" customHeight="1">
      <c r="A354" s="59"/>
      <c r="B354" s="59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59"/>
      <c r="AK354" s="59"/>
    </row>
    <row r="355" ht="15.75" customHeight="1">
      <c r="A355" s="59"/>
      <c r="B355" s="59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59"/>
      <c r="AK355" s="59"/>
    </row>
    <row r="356" ht="15.75" customHeight="1">
      <c r="A356" s="59"/>
      <c r="B356" s="59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59"/>
      <c r="AK356" s="59"/>
    </row>
    <row r="357" ht="15.75" customHeight="1">
      <c r="A357" s="59"/>
      <c r="B357" s="59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59"/>
      <c r="AK357" s="59"/>
    </row>
    <row r="358" ht="15.75" customHeight="1">
      <c r="A358" s="59"/>
      <c r="B358" s="59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59"/>
      <c r="AK358" s="59"/>
    </row>
    <row r="359" ht="15.75" customHeight="1">
      <c r="A359" s="59"/>
      <c r="B359" s="59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59"/>
      <c r="AK359" s="59"/>
    </row>
    <row r="360" ht="15.75" customHeight="1">
      <c r="A360" s="59"/>
      <c r="B360" s="59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59"/>
      <c r="AK360" s="59"/>
    </row>
    <row r="361" ht="15.75" customHeight="1">
      <c r="A361" s="59"/>
      <c r="B361" s="59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59"/>
      <c r="AK361" s="59"/>
    </row>
    <row r="362" ht="15.75" customHeight="1">
      <c r="A362" s="59"/>
      <c r="B362" s="59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59"/>
      <c r="AK362" s="59"/>
    </row>
    <row r="363" ht="15.75" customHeight="1">
      <c r="A363" s="59"/>
      <c r="B363" s="59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59"/>
      <c r="AK363" s="59"/>
    </row>
    <row r="364" ht="15.75" customHeight="1">
      <c r="A364" s="59"/>
      <c r="B364" s="59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59"/>
      <c r="AK364" s="59"/>
    </row>
    <row r="365" ht="15.75" customHeight="1">
      <c r="A365" s="59"/>
      <c r="B365" s="59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59"/>
      <c r="AK365" s="59"/>
    </row>
    <row r="366" ht="15.75" customHeight="1">
      <c r="A366" s="59"/>
      <c r="B366" s="59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59"/>
      <c r="AK366" s="59"/>
    </row>
    <row r="367" ht="15.75" customHeight="1">
      <c r="A367" s="59"/>
      <c r="B367" s="59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59"/>
      <c r="AK367" s="59"/>
    </row>
    <row r="368" ht="15.75" customHeight="1">
      <c r="A368" s="59"/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59"/>
      <c r="AK368" s="59"/>
    </row>
    <row r="369" ht="15.75" customHeight="1">
      <c r="A369" s="59"/>
      <c r="B369" s="59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59"/>
      <c r="AK369" s="59"/>
    </row>
    <row r="370" ht="15.75" customHeight="1">
      <c r="A370" s="59"/>
      <c r="B370" s="59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59"/>
      <c r="AK370" s="59"/>
    </row>
    <row r="371" ht="15.75" customHeight="1">
      <c r="A371" s="59"/>
      <c r="B371" s="59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59"/>
      <c r="AK371" s="59"/>
    </row>
    <row r="372" ht="15.75" customHeight="1">
      <c r="A372" s="59"/>
      <c r="B372" s="59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59"/>
      <c r="AK372" s="59"/>
    </row>
    <row r="373" ht="15.75" customHeight="1">
      <c r="A373" s="59"/>
      <c r="B373" s="59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59"/>
      <c r="AK373" s="59"/>
    </row>
    <row r="374" ht="15.75" customHeight="1">
      <c r="A374" s="59"/>
      <c r="B374" s="59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59"/>
      <c r="AK374" s="59"/>
    </row>
    <row r="375" ht="15.75" customHeight="1">
      <c r="A375" s="59"/>
      <c r="B375" s="59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59"/>
      <c r="AK375" s="59"/>
    </row>
    <row r="376" ht="15.75" customHeight="1">
      <c r="A376" s="59"/>
      <c r="B376" s="59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59"/>
      <c r="AK376" s="59"/>
    </row>
    <row r="377" ht="15.75" customHeight="1">
      <c r="A377" s="59"/>
      <c r="B377" s="59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59"/>
      <c r="AK377" s="59"/>
    </row>
    <row r="378" ht="15.75" customHeight="1">
      <c r="A378" s="59"/>
      <c r="B378" s="59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59"/>
      <c r="AK378" s="59"/>
    </row>
    <row r="379" ht="15.75" customHeight="1">
      <c r="A379" s="59"/>
      <c r="B379" s="59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59"/>
      <c r="AK379" s="59"/>
    </row>
    <row r="380" ht="15.75" customHeight="1">
      <c r="A380" s="59"/>
      <c r="B380" s="59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59"/>
      <c r="AK380" s="59"/>
    </row>
    <row r="381" ht="15.75" customHeight="1">
      <c r="A381" s="59"/>
      <c r="B381" s="59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59"/>
      <c r="AK381" s="59"/>
    </row>
    <row r="382" ht="15.75" customHeight="1">
      <c r="A382" s="59"/>
      <c r="B382" s="59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59"/>
      <c r="AK382" s="59"/>
    </row>
    <row r="383" ht="15.75" customHeight="1">
      <c r="A383" s="59"/>
      <c r="B383" s="59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59"/>
      <c r="AK383" s="59"/>
    </row>
    <row r="384" ht="15.75" customHeight="1">
      <c r="A384" s="59"/>
      <c r="B384" s="59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59"/>
      <c r="AK384" s="59"/>
    </row>
    <row r="385" ht="15.75" customHeight="1">
      <c r="A385" s="59"/>
      <c r="B385" s="59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59"/>
      <c r="AK385" s="59"/>
    </row>
    <row r="386" ht="15.75" customHeight="1">
      <c r="A386" s="59"/>
      <c r="B386" s="59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59"/>
      <c r="AK386" s="59"/>
    </row>
    <row r="387" ht="15.75" customHeight="1">
      <c r="A387" s="59"/>
      <c r="B387" s="59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59"/>
      <c r="AK387" s="59"/>
    </row>
    <row r="388" ht="15.75" customHeight="1">
      <c r="A388" s="59"/>
      <c r="B388" s="59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59"/>
      <c r="AK388" s="59"/>
    </row>
    <row r="389" ht="15.75" customHeight="1">
      <c r="A389" s="59"/>
      <c r="B389" s="59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59"/>
      <c r="AK389" s="59"/>
    </row>
    <row r="390" ht="15.75" customHeight="1">
      <c r="A390" s="59"/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59"/>
      <c r="AK390" s="59"/>
    </row>
    <row r="391" ht="15.75" customHeight="1">
      <c r="A391" s="59"/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59"/>
      <c r="AK391" s="59"/>
    </row>
    <row r="392" ht="15.75" customHeight="1">
      <c r="A392" s="59"/>
      <c r="B392" s="59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59"/>
      <c r="AK392" s="59"/>
    </row>
    <row r="393" ht="15.75" customHeight="1">
      <c r="A393" s="59"/>
      <c r="B393" s="59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59"/>
      <c r="AK393" s="59"/>
    </row>
    <row r="394" ht="15.75" customHeight="1">
      <c r="A394" s="59"/>
      <c r="B394" s="59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59"/>
      <c r="AK394" s="59"/>
    </row>
    <row r="395" ht="15.75" customHeight="1">
      <c r="A395" s="59"/>
      <c r="B395" s="59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59"/>
      <c r="AK395" s="59"/>
    </row>
    <row r="396" ht="15.75" customHeight="1">
      <c r="A396" s="59"/>
      <c r="B396" s="59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59"/>
      <c r="AK396" s="59"/>
    </row>
    <row r="397" ht="15.75" customHeight="1">
      <c r="A397" s="59"/>
      <c r="B397" s="59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59"/>
      <c r="AK397" s="59"/>
    </row>
    <row r="398" ht="15.75" customHeight="1">
      <c r="A398" s="59"/>
      <c r="B398" s="59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59"/>
      <c r="AK398" s="59"/>
    </row>
    <row r="399" ht="15.75" customHeight="1">
      <c r="A399" s="59"/>
      <c r="B399" s="59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59"/>
      <c r="AK399" s="59"/>
    </row>
    <row r="400" ht="15.75" customHeight="1">
      <c r="A400" s="59"/>
      <c r="B400" s="59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59"/>
      <c r="AK400" s="59"/>
    </row>
    <row r="401" ht="15.75" customHeight="1">
      <c r="A401" s="59"/>
      <c r="B401" s="59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59"/>
      <c r="AK401" s="59"/>
    </row>
    <row r="402" ht="15.75" customHeight="1">
      <c r="A402" s="59"/>
      <c r="B402" s="59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59"/>
      <c r="AK402" s="59"/>
    </row>
    <row r="403" ht="15.75" customHeight="1">
      <c r="A403" s="59"/>
      <c r="B403" s="59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59"/>
      <c r="AK403" s="59"/>
    </row>
    <row r="404" ht="15.75" customHeight="1">
      <c r="A404" s="59"/>
      <c r="B404" s="59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59"/>
      <c r="AK404" s="59"/>
    </row>
    <row r="405" ht="15.75" customHeight="1">
      <c r="A405" s="59"/>
      <c r="B405" s="59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59"/>
      <c r="AK405" s="59"/>
    </row>
    <row r="406" ht="15.75" customHeight="1">
      <c r="A406" s="59"/>
      <c r="B406" s="59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59"/>
      <c r="AK406" s="59"/>
    </row>
    <row r="407" ht="15.75" customHeight="1">
      <c r="A407" s="59"/>
      <c r="B407" s="59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59"/>
      <c r="AK407" s="59"/>
    </row>
    <row r="408" ht="15.75" customHeight="1">
      <c r="A408" s="59"/>
      <c r="B408" s="59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59"/>
      <c r="AK408" s="59"/>
    </row>
    <row r="409" ht="15.75" customHeight="1">
      <c r="A409" s="59"/>
      <c r="B409" s="59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59"/>
      <c r="AK409" s="59"/>
    </row>
    <row r="410" ht="15.75" customHeight="1">
      <c r="A410" s="59"/>
      <c r="B410" s="59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59"/>
      <c r="AK410" s="59"/>
    </row>
    <row r="411" ht="15.75" customHeight="1">
      <c r="A411" s="59"/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59"/>
      <c r="AK411" s="59"/>
    </row>
    <row r="412" ht="15.75" customHeight="1">
      <c r="A412" s="59"/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59"/>
      <c r="AK412" s="59"/>
    </row>
    <row r="413" ht="15.75" customHeight="1">
      <c r="A413" s="59"/>
      <c r="B413" s="59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59"/>
      <c r="AK413" s="59"/>
    </row>
    <row r="414" ht="15.75" customHeight="1">
      <c r="A414" s="59"/>
      <c r="B414" s="59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59"/>
      <c r="AK414" s="59"/>
    </row>
    <row r="415" ht="15.75" customHeight="1">
      <c r="A415" s="59"/>
      <c r="B415" s="59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59"/>
      <c r="AK415" s="59"/>
    </row>
    <row r="416" ht="15.75" customHeight="1">
      <c r="A416" s="59"/>
      <c r="B416" s="59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59"/>
      <c r="AK416" s="59"/>
    </row>
    <row r="417" ht="15.75" customHeight="1">
      <c r="A417" s="59"/>
      <c r="B417" s="59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59"/>
      <c r="AK417" s="59"/>
    </row>
    <row r="418" ht="15.75" customHeight="1">
      <c r="A418" s="59"/>
      <c r="B418" s="59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59"/>
      <c r="AK418" s="59"/>
    </row>
    <row r="419" ht="15.75" customHeight="1">
      <c r="A419" s="59"/>
      <c r="B419" s="59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59"/>
      <c r="AK419" s="59"/>
    </row>
    <row r="420" ht="15.75" customHeight="1">
      <c r="A420" s="59"/>
      <c r="B420" s="59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59"/>
      <c r="AK420" s="59"/>
    </row>
    <row r="421" ht="15.75" customHeight="1">
      <c r="A421" s="59"/>
      <c r="B421" s="59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59"/>
      <c r="AK421" s="59"/>
    </row>
    <row r="422" ht="15.75" customHeight="1">
      <c r="A422" s="59"/>
      <c r="B422" s="59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59"/>
      <c r="AK422" s="59"/>
    </row>
    <row r="423" ht="15.75" customHeight="1">
      <c r="A423" s="59"/>
      <c r="B423" s="59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59"/>
      <c r="AK423" s="59"/>
    </row>
    <row r="424" ht="15.75" customHeight="1">
      <c r="A424" s="59"/>
      <c r="B424" s="59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59"/>
      <c r="AK424" s="59"/>
    </row>
    <row r="425" ht="15.75" customHeight="1">
      <c r="A425" s="59"/>
      <c r="B425" s="59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59"/>
      <c r="AK425" s="59"/>
    </row>
    <row r="426" ht="15.75" customHeight="1">
      <c r="A426" s="59"/>
      <c r="B426" s="59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59"/>
      <c r="AK426" s="59"/>
    </row>
    <row r="427" ht="15.75" customHeight="1">
      <c r="A427" s="59"/>
      <c r="B427" s="59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59"/>
      <c r="AK427" s="59"/>
    </row>
    <row r="428" ht="15.75" customHeight="1">
      <c r="A428" s="59"/>
      <c r="B428" s="59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59"/>
      <c r="AK428" s="59"/>
    </row>
    <row r="429" ht="15.75" customHeight="1">
      <c r="A429" s="59"/>
      <c r="B429" s="59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59"/>
      <c r="AK429" s="59"/>
    </row>
    <row r="430" ht="15.75" customHeight="1">
      <c r="A430" s="59"/>
      <c r="B430" s="59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59"/>
      <c r="AK430" s="59"/>
    </row>
    <row r="431" ht="15.75" customHeight="1">
      <c r="A431" s="59"/>
      <c r="B431" s="59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59"/>
      <c r="AK431" s="59"/>
    </row>
    <row r="432" ht="15.75" customHeight="1">
      <c r="A432" s="59"/>
      <c r="B432" s="59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59"/>
      <c r="AK432" s="59"/>
    </row>
    <row r="433" ht="15.75" customHeight="1">
      <c r="A433" s="59"/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59"/>
      <c r="AK433" s="59"/>
    </row>
    <row r="434" ht="15.75" customHeight="1">
      <c r="A434" s="59"/>
      <c r="B434" s="59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59"/>
      <c r="AK434" s="59"/>
    </row>
    <row r="435" ht="15.75" customHeight="1">
      <c r="A435" s="59"/>
      <c r="B435" s="59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59"/>
      <c r="AK435" s="59"/>
    </row>
    <row r="436" ht="15.75" customHeight="1">
      <c r="A436" s="59"/>
      <c r="B436" s="59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59"/>
      <c r="AK436" s="59"/>
    </row>
    <row r="437" ht="15.75" customHeight="1">
      <c r="A437" s="59"/>
      <c r="B437" s="59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59"/>
      <c r="AK437" s="59"/>
    </row>
    <row r="438" ht="15.75" customHeight="1">
      <c r="A438" s="59"/>
      <c r="B438" s="59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59"/>
      <c r="AK438" s="59"/>
    </row>
    <row r="439" ht="15.75" customHeight="1">
      <c r="A439" s="59"/>
      <c r="B439" s="59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59"/>
      <c r="AK439" s="59"/>
    </row>
    <row r="440" ht="15.75" customHeight="1">
      <c r="A440" s="59"/>
      <c r="B440" s="59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59"/>
      <c r="AK440" s="59"/>
    </row>
    <row r="441" ht="15.75" customHeight="1">
      <c r="A441" s="59"/>
      <c r="B441" s="59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59"/>
      <c r="AK441" s="59"/>
    </row>
    <row r="442" ht="15.75" customHeight="1">
      <c r="A442" s="59"/>
      <c r="B442" s="59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59"/>
      <c r="AK442" s="59"/>
    </row>
    <row r="443" ht="15.75" customHeight="1">
      <c r="A443" s="59"/>
      <c r="B443" s="59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59"/>
      <c r="AK443" s="59"/>
    </row>
    <row r="444" ht="15.75" customHeight="1">
      <c r="A444" s="59"/>
      <c r="B444" s="59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59"/>
      <c r="AK444" s="59"/>
    </row>
    <row r="445" ht="15.75" customHeight="1">
      <c r="A445" s="59"/>
      <c r="B445" s="59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59"/>
      <c r="AK445" s="59"/>
    </row>
    <row r="446" ht="15.75" customHeight="1">
      <c r="A446" s="59"/>
      <c r="B446" s="59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59"/>
      <c r="AK446" s="59"/>
    </row>
    <row r="447" ht="15.75" customHeight="1">
      <c r="A447" s="59"/>
      <c r="B447" s="59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59"/>
      <c r="AK447" s="59"/>
    </row>
    <row r="448" ht="15.75" customHeight="1">
      <c r="A448" s="59"/>
      <c r="B448" s="59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59"/>
      <c r="AK448" s="59"/>
    </row>
    <row r="449" ht="15.75" customHeight="1">
      <c r="A449" s="59"/>
      <c r="B449" s="59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59"/>
      <c r="AK449" s="59"/>
    </row>
    <row r="450" ht="15.75" customHeight="1">
      <c r="A450" s="59"/>
      <c r="B450" s="59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59"/>
      <c r="AK450" s="59"/>
    </row>
    <row r="451" ht="15.75" customHeight="1">
      <c r="A451" s="59"/>
      <c r="B451" s="59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59"/>
      <c r="AK451" s="59"/>
    </row>
    <row r="452" ht="15.75" customHeight="1">
      <c r="A452" s="59"/>
      <c r="B452" s="59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59"/>
      <c r="AK452" s="59"/>
    </row>
    <row r="453" ht="15.75" customHeight="1">
      <c r="A453" s="59"/>
      <c r="B453" s="59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59"/>
      <c r="AK453" s="59"/>
    </row>
    <row r="454" ht="15.75" customHeight="1">
      <c r="A454" s="59"/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59"/>
      <c r="AK454" s="59"/>
    </row>
    <row r="455" ht="15.75" customHeight="1">
      <c r="A455" s="59"/>
      <c r="B455" s="59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59"/>
      <c r="AK455" s="59"/>
    </row>
    <row r="456" ht="15.75" customHeight="1">
      <c r="A456" s="59"/>
      <c r="B456" s="59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59"/>
      <c r="AK456" s="59"/>
    </row>
    <row r="457" ht="15.75" customHeight="1">
      <c r="A457" s="59"/>
      <c r="B457" s="59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59"/>
      <c r="AK457" s="59"/>
    </row>
    <row r="458" ht="15.75" customHeight="1">
      <c r="A458" s="59"/>
      <c r="B458" s="59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59"/>
      <c r="AK458" s="59"/>
    </row>
    <row r="459" ht="15.75" customHeight="1">
      <c r="A459" s="59"/>
      <c r="B459" s="59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59"/>
      <c r="AK459" s="59"/>
    </row>
    <row r="460" ht="15.75" customHeight="1">
      <c r="A460" s="59"/>
      <c r="B460" s="59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59"/>
      <c r="AK460" s="59"/>
    </row>
    <row r="461" ht="15.75" customHeight="1">
      <c r="A461" s="59"/>
      <c r="B461" s="59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59"/>
      <c r="AK461" s="59"/>
    </row>
    <row r="462" ht="15.75" customHeight="1">
      <c r="A462" s="59"/>
      <c r="B462" s="59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59"/>
      <c r="AK462" s="59"/>
    </row>
    <row r="463" ht="15.75" customHeight="1">
      <c r="A463" s="59"/>
      <c r="B463" s="59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59"/>
      <c r="AK463" s="59"/>
    </row>
    <row r="464" ht="15.75" customHeight="1">
      <c r="A464" s="59"/>
      <c r="B464" s="59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59"/>
      <c r="AK464" s="59"/>
    </row>
    <row r="465" ht="15.75" customHeight="1">
      <c r="A465" s="59"/>
      <c r="B465" s="59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59"/>
      <c r="AK465" s="59"/>
    </row>
    <row r="466" ht="15.75" customHeight="1">
      <c r="A466" s="59"/>
      <c r="B466" s="59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59"/>
      <c r="AK466" s="59"/>
    </row>
    <row r="467" ht="15.75" customHeight="1">
      <c r="A467" s="59"/>
      <c r="B467" s="59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59"/>
      <c r="AK467" s="59"/>
    </row>
    <row r="468" ht="15.75" customHeight="1">
      <c r="A468" s="59"/>
      <c r="B468" s="59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59"/>
      <c r="AK468" s="59"/>
    </row>
    <row r="469" ht="15.75" customHeight="1">
      <c r="A469" s="59"/>
      <c r="B469" s="59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59"/>
      <c r="AK469" s="59"/>
    </row>
    <row r="470" ht="15.75" customHeight="1">
      <c r="A470" s="59"/>
      <c r="B470" s="59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59"/>
      <c r="AK470" s="59"/>
    </row>
    <row r="471" ht="15.75" customHeight="1">
      <c r="A471" s="59"/>
      <c r="B471" s="59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59"/>
      <c r="AK471" s="59"/>
    </row>
    <row r="472" ht="15.75" customHeight="1">
      <c r="A472" s="59"/>
      <c r="B472" s="59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59"/>
      <c r="AK472" s="59"/>
    </row>
    <row r="473" ht="15.75" customHeight="1">
      <c r="A473" s="59"/>
      <c r="B473" s="59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59"/>
      <c r="AK473" s="59"/>
    </row>
    <row r="474" ht="15.75" customHeight="1">
      <c r="A474" s="59"/>
      <c r="B474" s="59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59"/>
      <c r="AK474" s="59"/>
    </row>
    <row r="475" ht="15.75" customHeight="1">
      <c r="A475" s="59"/>
      <c r="B475" s="59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59"/>
      <c r="AK475" s="59"/>
    </row>
    <row r="476" ht="15.75" customHeight="1">
      <c r="A476" s="59"/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59"/>
      <c r="AK476" s="59"/>
    </row>
    <row r="477" ht="15.75" customHeight="1">
      <c r="A477" s="59"/>
      <c r="B477" s="59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59"/>
      <c r="AK477" s="59"/>
    </row>
    <row r="478" ht="15.75" customHeight="1">
      <c r="A478" s="59"/>
      <c r="B478" s="59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59"/>
      <c r="AK478" s="59"/>
    </row>
    <row r="479" ht="15.75" customHeight="1">
      <c r="A479" s="59"/>
      <c r="B479" s="59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59"/>
      <c r="AK479" s="59"/>
    </row>
    <row r="480" ht="15.75" customHeight="1">
      <c r="A480" s="59"/>
      <c r="B480" s="59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59"/>
      <c r="AK480" s="59"/>
    </row>
    <row r="481" ht="15.75" customHeight="1">
      <c r="A481" s="59"/>
      <c r="B481" s="59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59"/>
      <c r="AK481" s="59"/>
    </row>
    <row r="482" ht="15.75" customHeight="1">
      <c r="A482" s="59"/>
      <c r="B482" s="59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59"/>
      <c r="AK482" s="59"/>
    </row>
    <row r="483" ht="15.75" customHeight="1">
      <c r="A483" s="59"/>
      <c r="B483" s="59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59"/>
      <c r="AK483" s="59"/>
    </row>
    <row r="484" ht="15.75" customHeight="1">
      <c r="A484" s="59"/>
      <c r="B484" s="59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59"/>
      <c r="AK484" s="59"/>
    </row>
    <row r="485" ht="15.75" customHeight="1">
      <c r="A485" s="59"/>
      <c r="B485" s="59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59"/>
      <c r="AK485" s="59"/>
    </row>
    <row r="486" ht="15.75" customHeight="1">
      <c r="A486" s="59"/>
      <c r="B486" s="59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59"/>
      <c r="AK486" s="59"/>
    </row>
    <row r="487" ht="15.75" customHeight="1">
      <c r="A487" s="59"/>
      <c r="B487" s="59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59"/>
      <c r="AK487" s="59"/>
    </row>
    <row r="488" ht="15.75" customHeight="1">
      <c r="A488" s="59"/>
      <c r="B488" s="59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59"/>
      <c r="AK488" s="59"/>
    </row>
    <row r="489" ht="15.75" customHeight="1">
      <c r="A489" s="59"/>
      <c r="B489" s="59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59"/>
      <c r="AK489" s="59"/>
    </row>
    <row r="490" ht="15.75" customHeight="1">
      <c r="A490" s="59"/>
      <c r="B490" s="59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59"/>
      <c r="AK490" s="59"/>
    </row>
    <row r="491" ht="15.75" customHeight="1">
      <c r="A491" s="59"/>
      <c r="B491" s="59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59"/>
      <c r="AK491" s="59"/>
    </row>
    <row r="492" ht="15.75" customHeight="1">
      <c r="A492" s="59"/>
      <c r="B492" s="59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59"/>
      <c r="AK492" s="59"/>
    </row>
    <row r="493" ht="15.75" customHeight="1">
      <c r="A493" s="59"/>
      <c r="B493" s="59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59"/>
      <c r="AK493" s="59"/>
    </row>
    <row r="494" ht="15.75" customHeight="1">
      <c r="A494" s="59"/>
      <c r="B494" s="59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59"/>
      <c r="AK494" s="59"/>
    </row>
    <row r="495" ht="15.75" customHeight="1">
      <c r="A495" s="59"/>
      <c r="B495" s="59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59"/>
      <c r="AK495" s="59"/>
    </row>
    <row r="496" ht="15.75" customHeight="1">
      <c r="A496" s="59"/>
      <c r="B496" s="59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59"/>
      <c r="AK496" s="59"/>
    </row>
    <row r="497" ht="15.75" customHeight="1">
      <c r="A497" s="59"/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59"/>
      <c r="AK497" s="59"/>
    </row>
    <row r="498" ht="15.75" customHeight="1">
      <c r="A498" s="59"/>
      <c r="B498" s="59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59"/>
      <c r="AK498" s="59"/>
    </row>
    <row r="499" ht="15.75" customHeight="1">
      <c r="A499" s="59"/>
      <c r="B499" s="59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59"/>
      <c r="AK499" s="59"/>
    </row>
    <row r="500" ht="15.75" customHeight="1">
      <c r="A500" s="59"/>
      <c r="B500" s="59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59"/>
      <c r="AK500" s="59"/>
    </row>
    <row r="501" ht="15.75" customHeight="1">
      <c r="A501" s="59"/>
      <c r="B501" s="59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59"/>
      <c r="AK501" s="59"/>
    </row>
    <row r="502" ht="15.75" customHeight="1">
      <c r="A502" s="59"/>
      <c r="B502" s="59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59"/>
      <c r="AK502" s="59"/>
    </row>
    <row r="503" ht="15.75" customHeight="1">
      <c r="A503" s="59"/>
      <c r="B503" s="59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59"/>
      <c r="AK503" s="59"/>
    </row>
    <row r="504" ht="15.75" customHeight="1">
      <c r="A504" s="59"/>
      <c r="B504" s="59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59"/>
      <c r="AK504" s="59"/>
    </row>
    <row r="505" ht="15.75" customHeight="1">
      <c r="A505" s="59"/>
      <c r="B505" s="59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59"/>
      <c r="AK505" s="59"/>
    </row>
    <row r="506" ht="15.75" customHeight="1">
      <c r="A506" s="59"/>
      <c r="B506" s="59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59"/>
      <c r="AK506" s="59"/>
    </row>
    <row r="507" ht="15.75" customHeight="1">
      <c r="A507" s="59"/>
      <c r="B507" s="59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59"/>
      <c r="AK507" s="59"/>
    </row>
    <row r="508" ht="15.75" customHeight="1">
      <c r="A508" s="59"/>
      <c r="B508" s="59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59"/>
      <c r="AK508" s="59"/>
    </row>
    <row r="509" ht="15.75" customHeight="1">
      <c r="A509" s="59"/>
      <c r="B509" s="59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59"/>
      <c r="AK509" s="59"/>
    </row>
    <row r="510" ht="15.75" customHeight="1">
      <c r="A510" s="59"/>
      <c r="B510" s="59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59"/>
      <c r="AK510" s="59"/>
    </row>
    <row r="511" ht="15.75" customHeight="1">
      <c r="A511" s="59"/>
      <c r="B511" s="59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59"/>
      <c r="AK511" s="59"/>
    </row>
    <row r="512" ht="15.75" customHeight="1">
      <c r="A512" s="59"/>
      <c r="B512" s="59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59"/>
      <c r="AK512" s="59"/>
    </row>
    <row r="513" ht="15.75" customHeight="1">
      <c r="A513" s="59"/>
      <c r="B513" s="59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59"/>
      <c r="AK513" s="59"/>
    </row>
    <row r="514" ht="15.75" customHeight="1">
      <c r="A514" s="59"/>
      <c r="B514" s="59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59"/>
      <c r="AK514" s="59"/>
    </row>
    <row r="515" ht="15.75" customHeight="1">
      <c r="A515" s="59"/>
      <c r="B515" s="59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59"/>
      <c r="AK515" s="59"/>
    </row>
    <row r="516" ht="15.75" customHeight="1">
      <c r="A516" s="59"/>
      <c r="B516" s="59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59"/>
      <c r="AK516" s="59"/>
    </row>
    <row r="517" ht="15.75" customHeight="1">
      <c r="A517" s="59"/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59"/>
      <c r="AK517" s="59"/>
    </row>
    <row r="518" ht="15.75" customHeight="1">
      <c r="A518" s="59"/>
      <c r="B518" s="59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59"/>
      <c r="AK518" s="59"/>
    </row>
    <row r="519" ht="15.75" customHeight="1">
      <c r="A519" s="59"/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59"/>
      <c r="AK519" s="59"/>
    </row>
    <row r="520" ht="15.75" customHeight="1">
      <c r="A520" s="59"/>
      <c r="B520" s="59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59"/>
      <c r="AK520" s="59"/>
    </row>
    <row r="521" ht="15.75" customHeight="1">
      <c r="A521" s="59"/>
      <c r="B521" s="59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59"/>
      <c r="AK521" s="59"/>
    </row>
    <row r="522" ht="15.75" customHeight="1">
      <c r="A522" s="59"/>
      <c r="B522" s="59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59"/>
      <c r="AK522" s="59"/>
    </row>
    <row r="523" ht="15.75" customHeight="1">
      <c r="A523" s="59"/>
      <c r="B523" s="59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59"/>
      <c r="AK523" s="59"/>
    </row>
    <row r="524" ht="15.75" customHeight="1">
      <c r="A524" s="59"/>
      <c r="B524" s="59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59"/>
      <c r="AK524" s="59"/>
    </row>
    <row r="525" ht="15.75" customHeight="1">
      <c r="A525" s="59"/>
      <c r="B525" s="59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59"/>
      <c r="AK525" s="59"/>
    </row>
    <row r="526" ht="15.75" customHeight="1">
      <c r="A526" s="59"/>
      <c r="B526" s="59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59"/>
      <c r="AK526" s="59"/>
    </row>
    <row r="527" ht="15.75" customHeight="1">
      <c r="A527" s="59"/>
      <c r="B527" s="59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59"/>
      <c r="AK527" s="59"/>
    </row>
    <row r="528" ht="15.75" customHeight="1">
      <c r="A528" s="59"/>
      <c r="B528" s="59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59"/>
      <c r="AK528" s="59"/>
    </row>
    <row r="529" ht="15.75" customHeight="1">
      <c r="A529" s="59"/>
      <c r="B529" s="59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59"/>
      <c r="AK529" s="59"/>
    </row>
    <row r="530" ht="15.75" customHeight="1">
      <c r="A530" s="59"/>
      <c r="B530" s="59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59"/>
      <c r="AK530" s="59"/>
    </row>
    <row r="531" ht="15.75" customHeight="1">
      <c r="A531" s="59"/>
      <c r="B531" s="59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59"/>
      <c r="AK531" s="59"/>
    </row>
    <row r="532" ht="15.75" customHeight="1">
      <c r="A532" s="59"/>
      <c r="B532" s="59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59"/>
      <c r="AK532" s="59"/>
    </row>
    <row r="533" ht="15.75" customHeight="1">
      <c r="A533" s="59"/>
      <c r="B533" s="59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59"/>
      <c r="AK533" s="59"/>
    </row>
    <row r="534" ht="15.75" customHeight="1">
      <c r="A534" s="59"/>
      <c r="B534" s="59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59"/>
      <c r="AK534" s="59"/>
    </row>
    <row r="535" ht="15.75" customHeight="1">
      <c r="A535" s="59"/>
      <c r="B535" s="59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59"/>
      <c r="AK535" s="59"/>
    </row>
    <row r="536" ht="15.75" customHeight="1">
      <c r="A536" s="59"/>
      <c r="B536" s="59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59"/>
      <c r="AK536" s="59"/>
    </row>
    <row r="537" ht="15.75" customHeight="1">
      <c r="A537" s="59"/>
      <c r="B537" s="59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59"/>
      <c r="AK537" s="59"/>
    </row>
    <row r="538" ht="15.75" customHeight="1">
      <c r="A538" s="59"/>
      <c r="B538" s="59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59"/>
      <c r="AK538" s="59"/>
    </row>
    <row r="539" ht="15.75" customHeight="1">
      <c r="A539" s="59"/>
      <c r="B539" s="59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59"/>
      <c r="AK539" s="59"/>
    </row>
    <row r="540" ht="15.75" customHeight="1">
      <c r="A540" s="59"/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59"/>
      <c r="AK540" s="59"/>
    </row>
    <row r="541" ht="15.75" customHeight="1">
      <c r="A541" s="59"/>
      <c r="B541" s="59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59"/>
      <c r="AK541" s="59"/>
    </row>
    <row r="542" ht="15.75" customHeight="1">
      <c r="A542" s="59"/>
      <c r="B542" s="59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59"/>
      <c r="AK542" s="59"/>
    </row>
    <row r="543" ht="15.75" customHeight="1">
      <c r="A543" s="59"/>
      <c r="B543" s="59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59"/>
      <c r="AK543" s="59"/>
    </row>
    <row r="544" ht="15.75" customHeight="1">
      <c r="A544" s="59"/>
      <c r="B544" s="59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59"/>
      <c r="AK544" s="59"/>
    </row>
    <row r="545" ht="15.75" customHeight="1">
      <c r="A545" s="59"/>
      <c r="B545" s="59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59"/>
      <c r="AK545" s="59"/>
    </row>
    <row r="546" ht="15.75" customHeight="1">
      <c r="A546" s="59"/>
      <c r="B546" s="59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59"/>
      <c r="AK546" s="59"/>
    </row>
    <row r="547" ht="15.75" customHeight="1">
      <c r="A547" s="59"/>
      <c r="B547" s="59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59"/>
      <c r="AK547" s="59"/>
    </row>
    <row r="548" ht="15.75" customHeight="1">
      <c r="A548" s="59"/>
      <c r="B548" s="59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59"/>
      <c r="AK548" s="59"/>
    </row>
    <row r="549" ht="15.75" customHeight="1">
      <c r="A549" s="59"/>
      <c r="B549" s="59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59"/>
      <c r="AK549" s="59"/>
    </row>
    <row r="550" ht="15.75" customHeight="1">
      <c r="A550" s="59"/>
      <c r="B550" s="59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59"/>
      <c r="AK550" s="59"/>
    </row>
    <row r="551" ht="15.75" customHeight="1">
      <c r="A551" s="59"/>
      <c r="B551" s="59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59"/>
      <c r="AK551" s="59"/>
    </row>
    <row r="552" ht="15.75" customHeight="1">
      <c r="A552" s="59"/>
      <c r="B552" s="59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59"/>
      <c r="AK552" s="59"/>
    </row>
    <row r="553" ht="15.75" customHeight="1">
      <c r="A553" s="59"/>
      <c r="B553" s="59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59"/>
      <c r="AK553" s="59"/>
    </row>
    <row r="554" ht="15.75" customHeight="1">
      <c r="A554" s="59"/>
      <c r="B554" s="59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59"/>
      <c r="AK554" s="59"/>
    </row>
    <row r="555" ht="15.75" customHeight="1">
      <c r="A555" s="59"/>
      <c r="B555" s="59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59"/>
      <c r="AK555" s="59"/>
    </row>
    <row r="556" ht="15.75" customHeight="1">
      <c r="A556" s="59"/>
      <c r="B556" s="59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59"/>
      <c r="AK556" s="59"/>
    </row>
    <row r="557" ht="15.75" customHeight="1">
      <c r="A557" s="59"/>
      <c r="B557" s="59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59"/>
      <c r="AK557" s="59"/>
    </row>
    <row r="558" ht="15.75" customHeight="1">
      <c r="A558" s="59"/>
      <c r="B558" s="59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59"/>
      <c r="AK558" s="59"/>
    </row>
    <row r="559" ht="15.75" customHeight="1">
      <c r="A559" s="59"/>
      <c r="B559" s="59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59"/>
      <c r="AK559" s="59"/>
    </row>
    <row r="560" ht="15.75" customHeight="1">
      <c r="A560" s="59"/>
      <c r="B560" s="59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59"/>
      <c r="AK560" s="59"/>
    </row>
    <row r="561" ht="15.75" customHeight="1">
      <c r="A561" s="59"/>
      <c r="B561" s="59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59"/>
      <c r="AK561" s="59"/>
    </row>
    <row r="562" ht="15.75" customHeight="1">
      <c r="A562" s="59"/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59"/>
      <c r="AK562" s="59"/>
    </row>
    <row r="563" ht="15.75" customHeight="1">
      <c r="A563" s="59"/>
      <c r="B563" s="59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59"/>
      <c r="AK563" s="59"/>
    </row>
    <row r="564" ht="15.75" customHeight="1">
      <c r="A564" s="59"/>
      <c r="B564" s="59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59"/>
      <c r="AK564" s="59"/>
    </row>
    <row r="565" ht="15.75" customHeight="1">
      <c r="A565" s="59"/>
      <c r="B565" s="59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59"/>
      <c r="AK565" s="59"/>
    </row>
    <row r="566" ht="15.75" customHeight="1">
      <c r="A566" s="59"/>
      <c r="B566" s="59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59"/>
      <c r="AK566" s="59"/>
    </row>
    <row r="567" ht="15.75" customHeight="1">
      <c r="A567" s="59"/>
      <c r="B567" s="59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59"/>
      <c r="AK567" s="59"/>
    </row>
    <row r="568" ht="15.75" customHeight="1">
      <c r="A568" s="59"/>
      <c r="B568" s="59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59"/>
      <c r="AK568" s="59"/>
    </row>
    <row r="569" ht="15.75" customHeight="1">
      <c r="A569" s="59"/>
      <c r="B569" s="59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59"/>
      <c r="AK569" s="59"/>
    </row>
    <row r="570" ht="15.75" customHeight="1">
      <c r="A570" s="59"/>
      <c r="B570" s="59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59"/>
      <c r="AK570" s="59"/>
    </row>
    <row r="571" ht="15.75" customHeight="1">
      <c r="A571" s="59"/>
      <c r="B571" s="59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59"/>
      <c r="AK571" s="59"/>
    </row>
    <row r="572" ht="15.75" customHeight="1">
      <c r="A572" s="59"/>
      <c r="B572" s="59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59"/>
      <c r="AK572" s="59"/>
    </row>
    <row r="573" ht="15.75" customHeight="1">
      <c r="A573" s="59"/>
      <c r="B573" s="59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59"/>
      <c r="AK573" s="59"/>
    </row>
    <row r="574" ht="15.75" customHeight="1">
      <c r="A574" s="59"/>
      <c r="B574" s="59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59"/>
      <c r="AK574" s="59"/>
    </row>
    <row r="575" ht="15.75" customHeight="1">
      <c r="A575" s="59"/>
      <c r="B575" s="59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59"/>
      <c r="AK575" s="59"/>
    </row>
    <row r="576" ht="15.75" customHeight="1">
      <c r="A576" s="59"/>
      <c r="B576" s="59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59"/>
      <c r="AK576" s="59"/>
    </row>
    <row r="577" ht="15.75" customHeight="1">
      <c r="A577" s="59"/>
      <c r="B577" s="59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59"/>
      <c r="AK577" s="59"/>
    </row>
    <row r="578" ht="15.75" customHeight="1">
      <c r="A578" s="59"/>
      <c r="B578" s="59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59"/>
      <c r="AK578" s="59"/>
    </row>
    <row r="579" ht="15.75" customHeight="1">
      <c r="A579" s="59"/>
      <c r="B579" s="59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59"/>
      <c r="AK579" s="59"/>
    </row>
    <row r="580" ht="15.75" customHeight="1">
      <c r="A580" s="59"/>
      <c r="B580" s="59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59"/>
      <c r="AK580" s="59"/>
    </row>
    <row r="581" ht="15.75" customHeight="1">
      <c r="A581" s="59"/>
      <c r="B581" s="59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59"/>
      <c r="AK581" s="59"/>
    </row>
    <row r="582" ht="15.75" customHeight="1">
      <c r="A582" s="59"/>
      <c r="B582" s="59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59"/>
      <c r="AK582" s="59"/>
    </row>
    <row r="583" ht="15.75" customHeight="1">
      <c r="A583" s="59"/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59"/>
      <c r="AK583" s="59"/>
    </row>
    <row r="584" ht="15.75" customHeight="1">
      <c r="A584" s="59"/>
      <c r="B584" s="59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59"/>
      <c r="AK584" s="59"/>
    </row>
    <row r="585" ht="15.75" customHeight="1">
      <c r="A585" s="59"/>
      <c r="B585" s="59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59"/>
      <c r="AK585" s="59"/>
    </row>
    <row r="586" ht="15.75" customHeight="1">
      <c r="A586" s="59"/>
      <c r="B586" s="59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59"/>
      <c r="AK586" s="59"/>
    </row>
    <row r="587" ht="15.75" customHeight="1">
      <c r="A587" s="59"/>
      <c r="B587" s="59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59"/>
      <c r="AK587" s="59"/>
    </row>
    <row r="588" ht="15.75" customHeight="1">
      <c r="A588" s="59"/>
      <c r="B588" s="59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59"/>
      <c r="AK588" s="59"/>
    </row>
    <row r="589" ht="15.75" customHeight="1">
      <c r="A589" s="59"/>
      <c r="B589" s="59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59"/>
      <c r="AK589" s="59"/>
    </row>
    <row r="590" ht="15.75" customHeight="1">
      <c r="A590" s="59"/>
      <c r="B590" s="59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59"/>
      <c r="AK590" s="59"/>
    </row>
    <row r="591" ht="15.75" customHeight="1">
      <c r="A591" s="59"/>
      <c r="B591" s="59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59"/>
      <c r="AK591" s="59"/>
    </row>
    <row r="592" ht="15.75" customHeight="1">
      <c r="A592" s="59"/>
      <c r="B592" s="59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59"/>
      <c r="AK592" s="59"/>
    </row>
    <row r="593" ht="15.75" customHeight="1">
      <c r="A593" s="59"/>
      <c r="B593" s="59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59"/>
      <c r="AK593" s="59"/>
    </row>
    <row r="594" ht="15.75" customHeight="1">
      <c r="A594" s="59"/>
      <c r="B594" s="59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59"/>
      <c r="AK594" s="59"/>
    </row>
    <row r="595" ht="15.75" customHeight="1">
      <c r="A595" s="59"/>
      <c r="B595" s="59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59"/>
      <c r="AK595" s="59"/>
    </row>
    <row r="596" ht="15.75" customHeight="1">
      <c r="A596" s="59"/>
      <c r="B596" s="59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59"/>
      <c r="AK596" s="59"/>
    </row>
    <row r="597" ht="15.75" customHeight="1">
      <c r="A597" s="59"/>
      <c r="B597" s="59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59"/>
      <c r="AK597" s="59"/>
    </row>
    <row r="598" ht="15.75" customHeight="1">
      <c r="A598" s="59"/>
      <c r="B598" s="59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59"/>
      <c r="AK598" s="59"/>
    </row>
    <row r="599" ht="15.75" customHeight="1">
      <c r="A599" s="59"/>
      <c r="B599" s="59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59"/>
      <c r="AK599" s="59"/>
    </row>
    <row r="600" ht="15.75" customHeight="1">
      <c r="A600" s="59"/>
      <c r="B600" s="59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59"/>
      <c r="AK600" s="59"/>
    </row>
    <row r="601" ht="15.75" customHeight="1">
      <c r="A601" s="59"/>
      <c r="B601" s="59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59"/>
      <c r="AK601" s="59"/>
    </row>
    <row r="602" ht="15.75" customHeight="1">
      <c r="A602" s="59"/>
      <c r="B602" s="59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59"/>
      <c r="AK602" s="59"/>
    </row>
    <row r="603" ht="15.75" customHeight="1">
      <c r="A603" s="59"/>
      <c r="B603" s="59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59"/>
      <c r="AK603" s="59"/>
    </row>
    <row r="604" ht="15.75" customHeight="1">
      <c r="A604" s="59"/>
      <c r="B604" s="59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59"/>
      <c r="AK604" s="59"/>
    </row>
    <row r="605" ht="15.75" customHeight="1">
      <c r="A605" s="59"/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59"/>
      <c r="AK605" s="59"/>
    </row>
    <row r="606" ht="15.75" customHeight="1">
      <c r="A606" s="59"/>
      <c r="B606" s="59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59"/>
      <c r="AK606" s="59"/>
    </row>
    <row r="607" ht="15.75" customHeight="1">
      <c r="A607" s="59"/>
      <c r="B607" s="59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59"/>
      <c r="AK607" s="59"/>
    </row>
    <row r="608" ht="15.75" customHeight="1">
      <c r="A608" s="59"/>
      <c r="B608" s="59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59"/>
      <c r="AK608" s="59"/>
    </row>
    <row r="609" ht="15.75" customHeight="1">
      <c r="A609" s="59"/>
      <c r="B609" s="59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59"/>
      <c r="AK609" s="59"/>
    </row>
    <row r="610" ht="15.75" customHeight="1">
      <c r="A610" s="59"/>
      <c r="B610" s="59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59"/>
      <c r="AK610" s="59"/>
    </row>
    <row r="611" ht="15.75" customHeight="1">
      <c r="A611" s="59"/>
      <c r="B611" s="59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59"/>
      <c r="AK611" s="59"/>
    </row>
    <row r="612" ht="15.75" customHeight="1">
      <c r="A612" s="59"/>
      <c r="B612" s="59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59"/>
      <c r="AK612" s="59"/>
    </row>
    <row r="613" ht="15.75" customHeight="1">
      <c r="A613" s="59"/>
      <c r="B613" s="59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59"/>
      <c r="AK613" s="59"/>
    </row>
    <row r="614" ht="15.75" customHeight="1">
      <c r="A614" s="59"/>
      <c r="B614" s="59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59"/>
      <c r="AK614" s="59"/>
    </row>
    <row r="615" ht="15.75" customHeight="1">
      <c r="A615" s="59"/>
      <c r="B615" s="59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59"/>
      <c r="AK615" s="59"/>
    </row>
    <row r="616" ht="15.75" customHeight="1">
      <c r="A616" s="59"/>
      <c r="B616" s="59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59"/>
      <c r="AK616" s="59"/>
    </row>
    <row r="617" ht="15.75" customHeight="1">
      <c r="A617" s="59"/>
      <c r="B617" s="59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59"/>
      <c r="AK617" s="59"/>
    </row>
    <row r="618" ht="15.75" customHeight="1">
      <c r="A618" s="59"/>
      <c r="B618" s="59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59"/>
      <c r="AK618" s="59"/>
    </row>
    <row r="619" ht="15.75" customHeight="1">
      <c r="A619" s="59"/>
      <c r="B619" s="59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59"/>
      <c r="AK619" s="59"/>
    </row>
    <row r="620" ht="15.75" customHeight="1">
      <c r="A620" s="59"/>
      <c r="B620" s="59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59"/>
      <c r="AK620" s="59"/>
    </row>
    <row r="621" ht="15.75" customHeight="1">
      <c r="A621" s="59"/>
      <c r="B621" s="59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59"/>
      <c r="AK621" s="59"/>
    </row>
    <row r="622" ht="15.75" customHeight="1">
      <c r="A622" s="59"/>
      <c r="B622" s="59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59"/>
      <c r="AK622" s="59"/>
    </row>
    <row r="623" ht="15.75" customHeight="1">
      <c r="A623" s="59"/>
      <c r="B623" s="59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59"/>
      <c r="AK623" s="59"/>
    </row>
    <row r="624" ht="15.75" customHeight="1">
      <c r="A624" s="59"/>
      <c r="B624" s="59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59"/>
      <c r="AK624" s="59"/>
    </row>
    <row r="625" ht="15.75" customHeight="1">
      <c r="A625" s="59"/>
      <c r="B625" s="59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59"/>
      <c r="AK625" s="59"/>
    </row>
    <row r="626" ht="15.75" customHeight="1">
      <c r="A626" s="59"/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59"/>
      <c r="AK626" s="59"/>
    </row>
    <row r="627" ht="15.75" customHeight="1">
      <c r="A627" s="59"/>
      <c r="B627" s="59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59"/>
      <c r="AK627" s="59"/>
    </row>
    <row r="628" ht="15.75" customHeight="1">
      <c r="A628" s="59"/>
      <c r="B628" s="59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59"/>
      <c r="AK628" s="59"/>
    </row>
    <row r="629" ht="15.75" customHeight="1">
      <c r="A629" s="59"/>
      <c r="B629" s="59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59"/>
      <c r="AK629" s="59"/>
    </row>
    <row r="630" ht="15.75" customHeight="1">
      <c r="A630" s="59"/>
      <c r="B630" s="59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59"/>
      <c r="AK630" s="59"/>
    </row>
    <row r="631" ht="15.75" customHeight="1">
      <c r="A631" s="59"/>
      <c r="B631" s="59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59"/>
      <c r="AK631" s="59"/>
    </row>
    <row r="632" ht="15.75" customHeight="1">
      <c r="A632" s="59"/>
      <c r="B632" s="59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59"/>
      <c r="AK632" s="59"/>
    </row>
    <row r="633" ht="15.75" customHeight="1">
      <c r="A633" s="59"/>
      <c r="B633" s="59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59"/>
      <c r="AK633" s="59"/>
    </row>
    <row r="634" ht="15.75" customHeight="1">
      <c r="A634" s="59"/>
      <c r="B634" s="59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59"/>
      <c r="AK634" s="59"/>
    </row>
    <row r="635" ht="15.75" customHeight="1">
      <c r="A635" s="59"/>
      <c r="B635" s="59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59"/>
      <c r="AK635" s="59"/>
    </row>
    <row r="636" ht="15.75" customHeight="1">
      <c r="A636" s="59"/>
      <c r="B636" s="59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59"/>
      <c r="AK636" s="59"/>
    </row>
    <row r="637" ht="15.75" customHeight="1">
      <c r="A637" s="59"/>
      <c r="B637" s="59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59"/>
      <c r="AK637" s="59"/>
    </row>
    <row r="638" ht="15.75" customHeight="1">
      <c r="A638" s="59"/>
      <c r="B638" s="59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59"/>
      <c r="AK638" s="59"/>
    </row>
    <row r="639" ht="15.75" customHeight="1">
      <c r="A639" s="59"/>
      <c r="B639" s="59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59"/>
      <c r="AK639" s="59"/>
    </row>
    <row r="640" ht="15.75" customHeight="1">
      <c r="A640" s="59"/>
      <c r="B640" s="59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59"/>
      <c r="AK640" s="59"/>
    </row>
    <row r="641" ht="15.75" customHeight="1">
      <c r="A641" s="59"/>
      <c r="B641" s="59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59"/>
      <c r="AK641" s="59"/>
    </row>
    <row r="642" ht="15.75" customHeight="1">
      <c r="A642" s="59"/>
      <c r="B642" s="59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59"/>
      <c r="AK642" s="59"/>
    </row>
    <row r="643" ht="15.75" customHeight="1">
      <c r="A643" s="59"/>
      <c r="B643" s="59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59"/>
      <c r="AK643" s="59"/>
    </row>
    <row r="644" ht="15.75" customHeight="1">
      <c r="A644" s="59"/>
      <c r="B644" s="59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59"/>
      <c r="AK644" s="59"/>
    </row>
    <row r="645" ht="15.75" customHeight="1">
      <c r="A645" s="59"/>
      <c r="B645" s="59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59"/>
      <c r="AK645" s="59"/>
    </row>
    <row r="646" ht="15.75" customHeight="1">
      <c r="A646" s="59"/>
      <c r="B646" s="59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59"/>
      <c r="AK646" s="59"/>
    </row>
    <row r="647" ht="15.75" customHeight="1">
      <c r="A647" s="59"/>
      <c r="B647" s="59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59"/>
      <c r="AK647" s="59"/>
    </row>
    <row r="648" ht="15.75" customHeight="1">
      <c r="A648" s="59"/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59"/>
      <c r="AK648" s="59"/>
    </row>
    <row r="649" ht="15.75" customHeight="1">
      <c r="A649" s="59"/>
      <c r="B649" s="59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59"/>
      <c r="AK649" s="59"/>
    </row>
    <row r="650" ht="15.75" customHeight="1">
      <c r="A650" s="59"/>
      <c r="B650" s="59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59"/>
      <c r="AK650" s="59"/>
    </row>
    <row r="651" ht="15.75" customHeight="1">
      <c r="A651" s="59"/>
      <c r="B651" s="59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59"/>
      <c r="AK651" s="59"/>
    </row>
    <row r="652" ht="15.75" customHeight="1">
      <c r="A652" s="59"/>
      <c r="B652" s="59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59"/>
      <c r="AK652" s="59"/>
    </row>
    <row r="653" ht="15.75" customHeight="1">
      <c r="A653" s="59"/>
      <c r="B653" s="59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59"/>
      <c r="AK653" s="59"/>
    </row>
    <row r="654" ht="15.75" customHeight="1">
      <c r="A654" s="59"/>
      <c r="B654" s="59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59"/>
      <c r="AK654" s="59"/>
    </row>
    <row r="655" ht="15.75" customHeight="1">
      <c r="A655" s="59"/>
      <c r="B655" s="59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59"/>
      <c r="AK655" s="59"/>
    </row>
    <row r="656" ht="15.75" customHeight="1">
      <c r="A656" s="59"/>
      <c r="B656" s="59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59"/>
      <c r="AK656" s="59"/>
    </row>
    <row r="657" ht="15.75" customHeight="1">
      <c r="A657" s="59"/>
      <c r="B657" s="59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59"/>
      <c r="AK657" s="59"/>
    </row>
    <row r="658" ht="15.75" customHeight="1">
      <c r="A658" s="59"/>
      <c r="B658" s="59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59"/>
      <c r="AK658" s="59"/>
    </row>
    <row r="659" ht="15.75" customHeight="1">
      <c r="A659" s="59"/>
      <c r="B659" s="59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59"/>
      <c r="AK659" s="59"/>
    </row>
    <row r="660" ht="15.75" customHeight="1">
      <c r="A660" s="59"/>
      <c r="B660" s="59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59"/>
      <c r="AK660" s="59"/>
    </row>
    <row r="661" ht="15.75" customHeight="1">
      <c r="A661" s="59"/>
      <c r="B661" s="59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59"/>
      <c r="AK661" s="59"/>
    </row>
    <row r="662" ht="15.75" customHeight="1">
      <c r="A662" s="59"/>
      <c r="B662" s="59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59"/>
      <c r="AK662" s="59"/>
    </row>
    <row r="663" ht="15.75" customHeight="1">
      <c r="A663" s="59"/>
      <c r="B663" s="59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59"/>
      <c r="AK663" s="59"/>
    </row>
    <row r="664" ht="15.75" customHeight="1">
      <c r="A664" s="59"/>
      <c r="B664" s="59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59"/>
      <c r="AK664" s="59"/>
    </row>
    <row r="665" ht="15.75" customHeight="1">
      <c r="A665" s="59"/>
      <c r="B665" s="59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59"/>
      <c r="AK665" s="59"/>
    </row>
    <row r="666" ht="15.75" customHeight="1">
      <c r="A666" s="59"/>
      <c r="B666" s="59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59"/>
      <c r="AK666" s="59"/>
    </row>
    <row r="667" ht="15.75" customHeight="1">
      <c r="A667" s="59"/>
      <c r="B667" s="59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59"/>
      <c r="AK667" s="59"/>
    </row>
    <row r="668" ht="15.75" customHeight="1">
      <c r="A668" s="59"/>
      <c r="B668" s="59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59"/>
      <c r="AK668" s="59"/>
    </row>
    <row r="669" ht="15.75" customHeight="1">
      <c r="A669" s="59"/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59"/>
      <c r="AK669" s="59"/>
    </row>
    <row r="670" ht="15.75" customHeight="1">
      <c r="A670" s="59"/>
      <c r="B670" s="59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59"/>
      <c r="AK670" s="59"/>
    </row>
    <row r="671" ht="15.75" customHeight="1">
      <c r="A671" s="59"/>
      <c r="B671" s="59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59"/>
      <c r="AK671" s="59"/>
    </row>
    <row r="672" ht="15.75" customHeight="1">
      <c r="A672" s="59"/>
      <c r="B672" s="59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59"/>
      <c r="AK672" s="59"/>
    </row>
    <row r="673" ht="15.75" customHeight="1">
      <c r="A673" s="59"/>
      <c r="B673" s="59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59"/>
      <c r="AK673" s="59"/>
    </row>
    <row r="674" ht="15.75" customHeight="1">
      <c r="A674" s="59"/>
      <c r="B674" s="59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59"/>
      <c r="AK674" s="59"/>
    </row>
    <row r="675" ht="15.75" customHeight="1">
      <c r="A675" s="59"/>
      <c r="B675" s="59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59"/>
      <c r="AK675" s="59"/>
    </row>
    <row r="676" ht="15.75" customHeight="1">
      <c r="A676" s="59"/>
      <c r="B676" s="59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59"/>
      <c r="AK676" s="59"/>
    </row>
    <row r="677" ht="15.75" customHeight="1">
      <c r="A677" s="59"/>
      <c r="B677" s="59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59"/>
      <c r="AK677" s="59"/>
    </row>
    <row r="678" ht="15.75" customHeight="1">
      <c r="A678" s="59"/>
      <c r="B678" s="59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59"/>
      <c r="AK678" s="59"/>
    </row>
    <row r="679" ht="15.75" customHeight="1">
      <c r="A679" s="59"/>
      <c r="B679" s="59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59"/>
      <c r="AK679" s="59"/>
    </row>
    <row r="680" ht="15.75" customHeight="1">
      <c r="A680" s="59"/>
      <c r="B680" s="59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59"/>
      <c r="AK680" s="59"/>
    </row>
    <row r="681" ht="15.75" customHeight="1">
      <c r="A681" s="59"/>
      <c r="B681" s="59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59"/>
      <c r="AK681" s="59"/>
    </row>
    <row r="682" ht="15.75" customHeight="1">
      <c r="A682" s="59"/>
      <c r="B682" s="59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59"/>
      <c r="AK682" s="59"/>
    </row>
    <row r="683" ht="15.75" customHeight="1">
      <c r="A683" s="59"/>
      <c r="B683" s="59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59"/>
      <c r="AK683" s="59"/>
    </row>
    <row r="684" ht="15.75" customHeight="1">
      <c r="A684" s="59"/>
      <c r="B684" s="59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59"/>
      <c r="AK684" s="59"/>
    </row>
    <row r="685" ht="15.75" customHeight="1">
      <c r="A685" s="59"/>
      <c r="B685" s="59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59"/>
      <c r="AK685" s="59"/>
    </row>
    <row r="686" ht="15.75" customHeight="1">
      <c r="A686" s="59"/>
      <c r="B686" s="59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59"/>
      <c r="AK686" s="59"/>
    </row>
    <row r="687" ht="15.75" customHeight="1">
      <c r="A687" s="59"/>
      <c r="B687" s="59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59"/>
      <c r="AK687" s="59"/>
    </row>
    <row r="688" ht="15.75" customHeight="1">
      <c r="A688" s="59"/>
      <c r="B688" s="59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59"/>
      <c r="AK688" s="59"/>
    </row>
    <row r="689" ht="15.75" customHeight="1">
      <c r="A689" s="59"/>
      <c r="B689" s="59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59"/>
      <c r="AK689" s="59"/>
    </row>
    <row r="690" ht="15.75" customHeight="1">
      <c r="A690" s="59"/>
      <c r="B690" s="59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59"/>
      <c r="AK690" s="59"/>
    </row>
    <row r="691" ht="15.75" customHeight="1">
      <c r="A691" s="59"/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59"/>
      <c r="AK691" s="59"/>
    </row>
    <row r="692" ht="15.75" customHeight="1">
      <c r="A692" s="59"/>
      <c r="B692" s="59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59"/>
      <c r="AK692" s="59"/>
    </row>
    <row r="693" ht="15.75" customHeight="1">
      <c r="A693" s="59"/>
      <c r="B693" s="59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59"/>
      <c r="AK693" s="59"/>
    </row>
    <row r="694" ht="15.75" customHeight="1">
      <c r="A694" s="59"/>
      <c r="B694" s="59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59"/>
      <c r="AK694" s="59"/>
    </row>
    <row r="695" ht="15.75" customHeight="1">
      <c r="A695" s="59"/>
      <c r="B695" s="59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59"/>
      <c r="AK695" s="59"/>
    </row>
    <row r="696" ht="15.75" customHeight="1">
      <c r="A696" s="59"/>
      <c r="B696" s="59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59"/>
      <c r="AK696" s="59"/>
    </row>
    <row r="697" ht="15.75" customHeight="1">
      <c r="A697" s="59"/>
      <c r="B697" s="59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59"/>
      <c r="AK697" s="59"/>
    </row>
    <row r="698" ht="15.75" customHeight="1">
      <c r="A698" s="59"/>
      <c r="B698" s="59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59"/>
      <c r="AK698" s="59"/>
    </row>
    <row r="699" ht="15.75" customHeight="1">
      <c r="A699" s="59"/>
      <c r="B699" s="59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59"/>
      <c r="AK699" s="59"/>
    </row>
    <row r="700" ht="15.75" customHeight="1">
      <c r="A700" s="59"/>
      <c r="B700" s="59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59"/>
      <c r="AK700" s="59"/>
    </row>
    <row r="701" ht="15.75" customHeight="1">
      <c r="A701" s="59"/>
      <c r="B701" s="59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59"/>
      <c r="AK701" s="59"/>
    </row>
    <row r="702" ht="15.75" customHeight="1">
      <c r="A702" s="59"/>
      <c r="B702" s="59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59"/>
      <c r="AK702" s="59"/>
    </row>
    <row r="703" ht="15.75" customHeight="1">
      <c r="A703" s="59"/>
      <c r="B703" s="59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59"/>
      <c r="AK703" s="59"/>
    </row>
    <row r="704" ht="15.75" customHeight="1">
      <c r="A704" s="59"/>
      <c r="B704" s="59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59"/>
      <c r="AK704" s="59"/>
    </row>
    <row r="705" ht="15.75" customHeight="1">
      <c r="A705" s="59"/>
      <c r="B705" s="59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59"/>
      <c r="AK705" s="59"/>
    </row>
    <row r="706" ht="15.75" customHeight="1">
      <c r="A706" s="59"/>
      <c r="B706" s="59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59"/>
      <c r="AK706" s="59"/>
    </row>
    <row r="707" ht="15.75" customHeight="1">
      <c r="A707" s="59"/>
      <c r="B707" s="59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59"/>
      <c r="AK707" s="59"/>
    </row>
    <row r="708" ht="15.75" customHeight="1">
      <c r="A708" s="59"/>
      <c r="B708" s="59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59"/>
      <c r="AK708" s="59"/>
    </row>
    <row r="709" ht="15.75" customHeight="1">
      <c r="A709" s="59"/>
      <c r="B709" s="59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59"/>
      <c r="AK709" s="59"/>
    </row>
    <row r="710" ht="15.75" customHeight="1">
      <c r="A710" s="59"/>
      <c r="B710" s="59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59"/>
      <c r="AK710" s="59"/>
    </row>
    <row r="711" ht="15.75" customHeight="1">
      <c r="A711" s="59"/>
      <c r="B711" s="59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59"/>
      <c r="AK711" s="59"/>
    </row>
    <row r="712" ht="15.75" customHeight="1">
      <c r="A712" s="59"/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59"/>
      <c r="AK712" s="59"/>
    </row>
    <row r="713" ht="15.75" customHeight="1">
      <c r="A713" s="59"/>
      <c r="B713" s="59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59"/>
      <c r="AK713" s="59"/>
    </row>
    <row r="714" ht="15.75" customHeight="1">
      <c r="A714" s="59"/>
      <c r="B714" s="59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59"/>
      <c r="AK714" s="59"/>
    </row>
    <row r="715" ht="15.75" customHeight="1">
      <c r="A715" s="59"/>
      <c r="B715" s="59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59"/>
      <c r="AK715" s="59"/>
    </row>
    <row r="716" ht="15.75" customHeight="1">
      <c r="A716" s="59"/>
      <c r="B716" s="59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59"/>
      <c r="AK716" s="59"/>
    </row>
    <row r="717" ht="15.75" customHeight="1">
      <c r="A717" s="59"/>
      <c r="B717" s="59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59"/>
      <c r="AK717" s="59"/>
    </row>
    <row r="718" ht="15.75" customHeight="1">
      <c r="A718" s="59"/>
      <c r="B718" s="59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59"/>
      <c r="AK718" s="59"/>
    </row>
    <row r="719" ht="15.75" customHeight="1">
      <c r="A719" s="59"/>
      <c r="B719" s="59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59"/>
      <c r="AK719" s="59"/>
    </row>
    <row r="720" ht="15.75" customHeight="1">
      <c r="A720" s="59"/>
      <c r="B720" s="59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59"/>
      <c r="AK720" s="59"/>
    </row>
    <row r="721" ht="15.75" customHeight="1">
      <c r="A721" s="59"/>
      <c r="B721" s="59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59"/>
      <c r="AK721" s="59"/>
    </row>
    <row r="722" ht="15.75" customHeight="1">
      <c r="A722" s="59"/>
      <c r="B722" s="59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59"/>
      <c r="AK722" s="59"/>
    </row>
    <row r="723" ht="15.75" customHeight="1">
      <c r="A723" s="59"/>
      <c r="B723" s="59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59"/>
      <c r="AK723" s="59"/>
    </row>
    <row r="724" ht="15.75" customHeight="1">
      <c r="A724" s="59"/>
      <c r="B724" s="59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59"/>
      <c r="AK724" s="59"/>
    </row>
    <row r="725" ht="15.75" customHeight="1">
      <c r="A725" s="59"/>
      <c r="B725" s="59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59"/>
      <c r="AK725" s="59"/>
    </row>
    <row r="726" ht="15.75" customHeight="1">
      <c r="A726" s="59"/>
      <c r="B726" s="59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59"/>
      <c r="AK726" s="59"/>
    </row>
    <row r="727" ht="15.75" customHeight="1">
      <c r="A727" s="59"/>
      <c r="B727" s="59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59"/>
      <c r="AK727" s="59"/>
    </row>
    <row r="728" ht="15.75" customHeight="1">
      <c r="A728" s="59"/>
      <c r="B728" s="59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59"/>
      <c r="AK728" s="59"/>
    </row>
    <row r="729" ht="15.75" customHeight="1">
      <c r="A729" s="59"/>
      <c r="B729" s="59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59"/>
      <c r="AK729" s="59"/>
    </row>
    <row r="730" ht="15.75" customHeight="1">
      <c r="A730" s="59"/>
      <c r="B730" s="59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59"/>
      <c r="AK730" s="59"/>
    </row>
    <row r="731" ht="15.75" customHeight="1">
      <c r="A731" s="59"/>
      <c r="B731" s="59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59"/>
      <c r="AK731" s="59"/>
    </row>
    <row r="732" ht="15.75" customHeight="1">
      <c r="A732" s="59"/>
      <c r="B732" s="59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59"/>
      <c r="AK732" s="59"/>
    </row>
    <row r="733" ht="15.75" customHeight="1">
      <c r="A733" s="59"/>
      <c r="B733" s="59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59"/>
      <c r="AK733" s="59"/>
    </row>
    <row r="734" ht="15.75" customHeight="1">
      <c r="A734" s="59"/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59"/>
      <c r="AK734" s="59"/>
    </row>
    <row r="735" ht="15.75" customHeight="1">
      <c r="A735" s="59"/>
      <c r="B735" s="59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59"/>
      <c r="AK735" s="59"/>
    </row>
    <row r="736" ht="15.75" customHeight="1">
      <c r="A736" s="59"/>
      <c r="B736" s="59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59"/>
      <c r="AK736" s="59"/>
    </row>
    <row r="737" ht="15.75" customHeight="1">
      <c r="A737" s="59"/>
      <c r="B737" s="59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59"/>
      <c r="AK737" s="59"/>
    </row>
    <row r="738" ht="15.75" customHeight="1">
      <c r="A738" s="59"/>
      <c r="B738" s="59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59"/>
      <c r="AK738" s="59"/>
    </row>
    <row r="739" ht="15.75" customHeight="1">
      <c r="A739" s="59"/>
      <c r="B739" s="59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59"/>
      <c r="AK739" s="59"/>
    </row>
    <row r="740" ht="15.75" customHeight="1">
      <c r="A740" s="59"/>
      <c r="B740" s="59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59"/>
      <c r="AK740" s="59"/>
    </row>
    <row r="741" ht="15.75" customHeight="1">
      <c r="A741" s="59"/>
      <c r="B741" s="59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59"/>
      <c r="AK741" s="59"/>
    </row>
    <row r="742" ht="15.75" customHeight="1">
      <c r="A742" s="59"/>
      <c r="B742" s="59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59"/>
      <c r="AK742" s="59"/>
    </row>
    <row r="743" ht="15.75" customHeight="1">
      <c r="A743" s="59"/>
      <c r="B743" s="59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59"/>
      <c r="AK743" s="59"/>
    </row>
    <row r="744" ht="15.75" customHeight="1">
      <c r="A744" s="59"/>
      <c r="B744" s="59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59"/>
      <c r="AK744" s="59"/>
    </row>
    <row r="745" ht="15.75" customHeight="1">
      <c r="A745" s="59"/>
      <c r="B745" s="59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59"/>
      <c r="AK745" s="59"/>
    </row>
    <row r="746" ht="15.75" customHeight="1">
      <c r="A746" s="59"/>
      <c r="B746" s="59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59"/>
      <c r="AK746" s="59"/>
    </row>
    <row r="747" ht="15.75" customHeight="1">
      <c r="A747" s="59"/>
      <c r="B747" s="59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59"/>
      <c r="AK747" s="59"/>
    </row>
    <row r="748" ht="15.75" customHeight="1">
      <c r="A748" s="59"/>
      <c r="B748" s="59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59"/>
      <c r="AK748" s="59"/>
    </row>
    <row r="749" ht="15.75" customHeight="1">
      <c r="A749" s="59"/>
      <c r="B749" s="59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59"/>
      <c r="AK749" s="59"/>
    </row>
    <row r="750" ht="15.75" customHeight="1">
      <c r="A750" s="59"/>
      <c r="B750" s="59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59"/>
      <c r="AK750" s="59"/>
    </row>
    <row r="751" ht="15.75" customHeight="1">
      <c r="A751" s="59"/>
      <c r="B751" s="59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59"/>
      <c r="AK751" s="59"/>
    </row>
    <row r="752" ht="15.75" customHeight="1">
      <c r="A752" s="59"/>
      <c r="B752" s="59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59"/>
      <c r="AK752" s="59"/>
    </row>
    <row r="753" ht="15.75" customHeight="1">
      <c r="A753" s="59"/>
      <c r="B753" s="59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59"/>
      <c r="AK753" s="59"/>
    </row>
    <row r="754" ht="15.75" customHeight="1">
      <c r="A754" s="59"/>
      <c r="B754" s="59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59"/>
      <c r="AK754" s="59"/>
    </row>
    <row r="755" ht="15.75" customHeight="1">
      <c r="A755" s="59"/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59"/>
      <c r="AK755" s="59"/>
    </row>
    <row r="756" ht="15.75" customHeight="1">
      <c r="A756" s="59"/>
      <c r="B756" s="59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59"/>
      <c r="AK756" s="59"/>
    </row>
    <row r="757" ht="15.75" customHeight="1">
      <c r="A757" s="59"/>
      <c r="B757" s="59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59"/>
      <c r="AK757" s="59"/>
    </row>
    <row r="758" ht="15.75" customHeight="1">
      <c r="A758" s="59"/>
      <c r="B758" s="59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59"/>
      <c r="AK758" s="59"/>
    </row>
    <row r="759" ht="15.75" customHeight="1">
      <c r="A759" s="59"/>
      <c r="B759" s="59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59"/>
      <c r="AK759" s="59"/>
    </row>
    <row r="760" ht="15.75" customHeight="1">
      <c r="A760" s="59"/>
      <c r="B760" s="59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59"/>
      <c r="AK760" s="59"/>
    </row>
    <row r="761" ht="15.75" customHeight="1">
      <c r="A761" s="59"/>
      <c r="B761" s="59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59"/>
      <c r="AK761" s="59"/>
    </row>
    <row r="762" ht="15.75" customHeight="1">
      <c r="A762" s="59"/>
      <c r="B762" s="59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59"/>
      <c r="AK762" s="59"/>
    </row>
    <row r="763" ht="15.75" customHeight="1">
      <c r="A763" s="59"/>
      <c r="B763" s="59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59"/>
      <c r="AK763" s="59"/>
    </row>
    <row r="764" ht="15.75" customHeight="1">
      <c r="A764" s="59"/>
      <c r="B764" s="59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59"/>
      <c r="AK764" s="59"/>
    </row>
    <row r="765" ht="15.75" customHeight="1">
      <c r="A765" s="59"/>
      <c r="B765" s="59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59"/>
      <c r="AK765" s="59"/>
    </row>
    <row r="766" ht="15.75" customHeight="1">
      <c r="A766" s="59"/>
      <c r="B766" s="59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59"/>
      <c r="AK766" s="59"/>
    </row>
    <row r="767" ht="15.75" customHeight="1">
      <c r="A767" s="59"/>
      <c r="B767" s="59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59"/>
      <c r="AK767" s="59"/>
    </row>
    <row r="768" ht="15.75" customHeight="1">
      <c r="A768" s="59"/>
      <c r="B768" s="59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59"/>
      <c r="AK768" s="59"/>
    </row>
    <row r="769" ht="15.75" customHeight="1">
      <c r="A769" s="59"/>
      <c r="B769" s="59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59"/>
      <c r="AK769" s="59"/>
    </row>
    <row r="770" ht="15.75" customHeight="1">
      <c r="A770" s="59"/>
      <c r="B770" s="59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59"/>
      <c r="AK770" s="59"/>
    </row>
    <row r="771" ht="15.75" customHeight="1">
      <c r="A771" s="59"/>
      <c r="B771" s="59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59"/>
      <c r="AK771" s="59"/>
    </row>
    <row r="772" ht="15.75" customHeight="1">
      <c r="A772" s="59"/>
      <c r="B772" s="59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59"/>
      <c r="AK772" s="59"/>
    </row>
    <row r="773" ht="15.75" customHeight="1">
      <c r="A773" s="59"/>
      <c r="B773" s="59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59"/>
      <c r="AK773" s="59"/>
    </row>
    <row r="774" ht="15.75" customHeight="1">
      <c r="A774" s="59"/>
      <c r="B774" s="59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59"/>
      <c r="AK774" s="59"/>
    </row>
    <row r="775" ht="15.75" customHeight="1">
      <c r="A775" s="59"/>
      <c r="B775" s="59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59"/>
      <c r="AK775" s="59"/>
    </row>
    <row r="776" ht="15.75" customHeight="1">
      <c r="A776" s="59"/>
      <c r="B776" s="59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59"/>
      <c r="AK776" s="59"/>
    </row>
    <row r="777" ht="15.75" customHeight="1">
      <c r="A777" s="59"/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59"/>
      <c r="AK777" s="59"/>
    </row>
    <row r="778" ht="15.75" customHeight="1">
      <c r="A778" s="59"/>
      <c r="B778" s="59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59"/>
      <c r="AK778" s="59"/>
    </row>
    <row r="779" ht="15.75" customHeight="1">
      <c r="A779" s="59"/>
      <c r="B779" s="59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59"/>
      <c r="AK779" s="59"/>
    </row>
    <row r="780" ht="15.75" customHeight="1">
      <c r="A780" s="59"/>
      <c r="B780" s="59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59"/>
      <c r="AK780" s="59"/>
    </row>
    <row r="781" ht="15.75" customHeight="1">
      <c r="A781" s="59"/>
      <c r="B781" s="59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59"/>
      <c r="AK781" s="59"/>
    </row>
    <row r="782" ht="15.75" customHeight="1">
      <c r="A782" s="59"/>
      <c r="B782" s="59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59"/>
      <c r="AK782" s="59"/>
    </row>
    <row r="783" ht="15.75" customHeight="1">
      <c r="A783" s="59"/>
      <c r="B783" s="59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59"/>
      <c r="AK783" s="59"/>
    </row>
    <row r="784" ht="15.75" customHeight="1">
      <c r="A784" s="59"/>
      <c r="B784" s="59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59"/>
      <c r="AK784" s="59"/>
    </row>
    <row r="785" ht="15.75" customHeight="1">
      <c r="A785" s="59"/>
      <c r="B785" s="59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59"/>
      <c r="AK785" s="59"/>
    </row>
    <row r="786" ht="15.75" customHeight="1">
      <c r="A786" s="59"/>
      <c r="B786" s="59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59"/>
      <c r="AK786" s="59"/>
    </row>
    <row r="787" ht="15.75" customHeight="1">
      <c r="A787" s="59"/>
      <c r="B787" s="59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59"/>
      <c r="AK787" s="59"/>
    </row>
    <row r="788" ht="15.75" customHeight="1">
      <c r="A788" s="59"/>
      <c r="B788" s="59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59"/>
      <c r="AK788" s="59"/>
    </row>
    <row r="789" ht="15.75" customHeight="1">
      <c r="A789" s="59"/>
      <c r="B789" s="59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59"/>
      <c r="AK789" s="59"/>
    </row>
    <row r="790" ht="15.75" customHeight="1">
      <c r="A790" s="59"/>
      <c r="B790" s="59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59"/>
      <c r="AK790" s="59"/>
    </row>
    <row r="791" ht="15.75" customHeight="1">
      <c r="A791" s="59"/>
      <c r="B791" s="59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59"/>
      <c r="AK791" s="59"/>
    </row>
    <row r="792" ht="15.75" customHeight="1">
      <c r="A792" s="59"/>
      <c r="B792" s="59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59"/>
      <c r="AK792" s="59"/>
    </row>
    <row r="793" ht="15.75" customHeight="1">
      <c r="A793" s="59"/>
      <c r="B793" s="59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59"/>
      <c r="AK793" s="59"/>
    </row>
    <row r="794" ht="15.75" customHeight="1">
      <c r="A794" s="59"/>
      <c r="B794" s="59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59"/>
      <c r="AK794" s="59"/>
    </row>
    <row r="795" ht="15.75" customHeight="1">
      <c r="A795" s="59"/>
      <c r="B795" s="59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59"/>
      <c r="AK795" s="59"/>
    </row>
    <row r="796" ht="15.75" customHeight="1">
      <c r="A796" s="59"/>
      <c r="B796" s="59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59"/>
      <c r="AK796" s="59"/>
    </row>
    <row r="797" ht="15.75" customHeight="1">
      <c r="A797" s="59"/>
      <c r="B797" s="59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59"/>
      <c r="AK797" s="59"/>
    </row>
    <row r="798" ht="15.75" customHeight="1">
      <c r="A798" s="59"/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59"/>
      <c r="AK798" s="59"/>
    </row>
    <row r="799" ht="15.75" customHeight="1">
      <c r="A799" s="59"/>
      <c r="B799" s="59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59"/>
      <c r="AK799" s="59"/>
    </row>
    <row r="800" ht="15.75" customHeight="1">
      <c r="A800" s="59"/>
      <c r="B800" s="59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59"/>
      <c r="AK800" s="59"/>
    </row>
    <row r="801" ht="15.75" customHeight="1">
      <c r="A801" s="59"/>
      <c r="B801" s="59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59"/>
      <c r="AK801" s="59"/>
    </row>
    <row r="802" ht="15.75" customHeight="1">
      <c r="A802" s="59"/>
      <c r="B802" s="59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59"/>
      <c r="AK802" s="59"/>
    </row>
    <row r="803" ht="15.75" customHeight="1">
      <c r="A803" s="59"/>
      <c r="B803" s="59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59"/>
      <c r="AK803" s="59"/>
    </row>
    <row r="804" ht="15.75" customHeight="1">
      <c r="A804" s="59"/>
      <c r="B804" s="59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59"/>
      <c r="AK804" s="59"/>
    </row>
    <row r="805" ht="15.75" customHeight="1">
      <c r="A805" s="59"/>
      <c r="B805" s="59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59"/>
      <c r="AK805" s="59"/>
    </row>
    <row r="806" ht="15.75" customHeight="1">
      <c r="A806" s="59"/>
      <c r="B806" s="59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59"/>
      <c r="AK806" s="59"/>
    </row>
    <row r="807" ht="15.75" customHeight="1">
      <c r="A807" s="59"/>
      <c r="B807" s="59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59"/>
      <c r="AK807" s="59"/>
    </row>
    <row r="808" ht="15.75" customHeight="1">
      <c r="A808" s="59"/>
      <c r="B808" s="59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59"/>
      <c r="AK808" s="59"/>
    </row>
    <row r="809" ht="15.75" customHeight="1">
      <c r="A809" s="59"/>
      <c r="B809" s="59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59"/>
      <c r="AK809" s="59"/>
    </row>
    <row r="810" ht="15.75" customHeight="1">
      <c r="A810" s="59"/>
      <c r="B810" s="59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59"/>
      <c r="AK810" s="59"/>
    </row>
    <row r="811" ht="15.75" customHeight="1">
      <c r="A811" s="59"/>
      <c r="B811" s="59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59"/>
      <c r="AK811" s="59"/>
    </row>
    <row r="812" ht="15.75" customHeight="1">
      <c r="A812" s="59"/>
      <c r="B812" s="59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59"/>
      <c r="AK812" s="59"/>
    </row>
    <row r="813" ht="15.75" customHeight="1">
      <c r="A813" s="59"/>
      <c r="B813" s="59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59"/>
      <c r="AK813" s="59"/>
    </row>
    <row r="814" ht="15.75" customHeight="1">
      <c r="A814" s="59"/>
      <c r="B814" s="59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59"/>
      <c r="AK814" s="59"/>
    </row>
    <row r="815" ht="15.75" customHeight="1">
      <c r="A815" s="59"/>
      <c r="B815" s="59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59"/>
      <c r="AK815" s="59"/>
    </row>
    <row r="816" ht="15.75" customHeight="1">
      <c r="A816" s="59"/>
      <c r="B816" s="59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59"/>
      <c r="AK816" s="59"/>
    </row>
    <row r="817" ht="15.75" customHeight="1">
      <c r="A817" s="59"/>
      <c r="B817" s="59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59"/>
      <c r="AK817" s="59"/>
    </row>
    <row r="818" ht="15.75" customHeight="1">
      <c r="A818" s="59"/>
      <c r="B818" s="59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59"/>
      <c r="AK818" s="59"/>
    </row>
    <row r="819" ht="15.75" customHeight="1">
      <c r="A819" s="59"/>
      <c r="B819" s="59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59"/>
      <c r="AK819" s="59"/>
    </row>
    <row r="820" ht="15.75" customHeight="1">
      <c r="A820" s="59"/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59"/>
      <c r="AK820" s="59"/>
    </row>
    <row r="821" ht="15.75" customHeight="1">
      <c r="A821" s="59"/>
      <c r="B821" s="59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59"/>
      <c r="AK821" s="59"/>
    </row>
    <row r="822" ht="15.75" customHeight="1">
      <c r="A822" s="59"/>
      <c r="B822" s="59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59"/>
      <c r="AK822" s="59"/>
    </row>
    <row r="823" ht="15.75" customHeight="1">
      <c r="A823" s="59"/>
      <c r="B823" s="59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59"/>
      <c r="AK823" s="59"/>
    </row>
    <row r="824" ht="15.75" customHeight="1">
      <c r="A824" s="59"/>
      <c r="B824" s="59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59"/>
      <c r="AK824" s="59"/>
    </row>
    <row r="825" ht="15.75" customHeight="1">
      <c r="A825" s="59"/>
      <c r="B825" s="59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59"/>
      <c r="AK825" s="59"/>
    </row>
    <row r="826" ht="15.75" customHeight="1">
      <c r="A826" s="59"/>
      <c r="B826" s="59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59"/>
      <c r="AK826" s="59"/>
    </row>
    <row r="827" ht="15.75" customHeight="1">
      <c r="A827" s="59"/>
      <c r="B827" s="59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59"/>
      <c r="AK827" s="59"/>
    </row>
    <row r="828" ht="15.75" customHeight="1">
      <c r="A828" s="59"/>
      <c r="B828" s="59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59"/>
      <c r="AK828" s="59"/>
    </row>
    <row r="829" ht="15.75" customHeight="1">
      <c r="A829" s="59"/>
      <c r="B829" s="59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59"/>
      <c r="AK829" s="59"/>
    </row>
    <row r="830" ht="15.75" customHeight="1">
      <c r="A830" s="59"/>
      <c r="B830" s="59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59"/>
      <c r="AK830" s="59"/>
    </row>
    <row r="831" ht="15.75" customHeight="1">
      <c r="A831" s="59"/>
      <c r="B831" s="59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59"/>
      <c r="AK831" s="59"/>
    </row>
    <row r="832" ht="15.75" customHeight="1">
      <c r="A832" s="59"/>
      <c r="B832" s="59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59"/>
      <c r="AK832" s="59"/>
    </row>
    <row r="833" ht="15.75" customHeight="1">
      <c r="A833" s="59"/>
      <c r="B833" s="59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59"/>
      <c r="AK833" s="59"/>
    </row>
    <row r="834" ht="15.75" customHeight="1">
      <c r="A834" s="59"/>
      <c r="B834" s="59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59"/>
      <c r="AK834" s="59"/>
    </row>
    <row r="835" ht="15.75" customHeight="1">
      <c r="A835" s="59"/>
      <c r="B835" s="59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59"/>
      <c r="AK835" s="59"/>
    </row>
    <row r="836" ht="15.75" customHeight="1">
      <c r="A836" s="59"/>
      <c r="B836" s="59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59"/>
      <c r="AK836" s="59"/>
    </row>
    <row r="837" ht="15.75" customHeight="1">
      <c r="A837" s="59"/>
      <c r="B837" s="59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59"/>
      <c r="AK837" s="59"/>
    </row>
    <row r="838" ht="15.75" customHeight="1">
      <c r="A838" s="59"/>
      <c r="B838" s="59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59"/>
      <c r="AK838" s="59"/>
    </row>
    <row r="839" ht="15.75" customHeight="1">
      <c r="A839" s="59"/>
      <c r="B839" s="59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59"/>
      <c r="AK839" s="59"/>
    </row>
    <row r="840" ht="15.75" customHeight="1">
      <c r="A840" s="59"/>
      <c r="B840" s="59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59"/>
      <c r="AK840" s="59"/>
    </row>
    <row r="841" ht="15.75" customHeight="1">
      <c r="A841" s="59"/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59"/>
      <c r="AK841" s="59"/>
    </row>
    <row r="842" ht="15.75" customHeight="1">
      <c r="A842" s="59"/>
      <c r="B842" s="59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59"/>
      <c r="AK842" s="59"/>
    </row>
    <row r="843" ht="15.75" customHeight="1">
      <c r="A843" s="59"/>
      <c r="B843" s="59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59"/>
      <c r="AK843" s="59"/>
    </row>
    <row r="844" ht="15.75" customHeight="1">
      <c r="A844" s="59"/>
      <c r="B844" s="59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59"/>
      <c r="AK844" s="59"/>
    </row>
    <row r="845" ht="15.75" customHeight="1">
      <c r="A845" s="59"/>
      <c r="B845" s="59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59"/>
      <c r="AK845" s="59"/>
    </row>
    <row r="846" ht="15.75" customHeight="1">
      <c r="A846" s="59"/>
      <c r="B846" s="59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59"/>
      <c r="AK846" s="59"/>
    </row>
    <row r="847" ht="15.75" customHeight="1">
      <c r="A847" s="59"/>
      <c r="B847" s="59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59"/>
      <c r="AK847" s="59"/>
    </row>
    <row r="848" ht="15.75" customHeight="1">
      <c r="A848" s="59"/>
      <c r="B848" s="59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59"/>
      <c r="AK848" s="59"/>
    </row>
    <row r="849" ht="15.75" customHeight="1">
      <c r="A849" s="59"/>
      <c r="B849" s="59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59"/>
      <c r="AK849" s="59"/>
    </row>
    <row r="850" ht="15.75" customHeight="1">
      <c r="A850" s="59"/>
      <c r="B850" s="59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59"/>
      <c r="AK850" s="59"/>
    </row>
    <row r="851" ht="15.75" customHeight="1">
      <c r="A851" s="59"/>
      <c r="B851" s="59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59"/>
      <c r="AK851" s="59"/>
    </row>
    <row r="852" ht="15.75" customHeight="1">
      <c r="A852" s="59"/>
      <c r="B852" s="59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59"/>
      <c r="AK852" s="59"/>
    </row>
    <row r="853" ht="15.75" customHeight="1">
      <c r="A853" s="59"/>
      <c r="B853" s="59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59"/>
      <c r="AK853" s="59"/>
    </row>
    <row r="854" ht="15.75" customHeight="1">
      <c r="A854" s="59"/>
      <c r="B854" s="59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59"/>
      <c r="AK854" s="59"/>
    </row>
    <row r="855" ht="15.75" customHeight="1">
      <c r="A855" s="59"/>
      <c r="B855" s="59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59"/>
      <c r="AK855" s="59"/>
    </row>
    <row r="856" ht="15.75" customHeight="1">
      <c r="A856" s="59"/>
      <c r="B856" s="59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59"/>
      <c r="AK856" s="59"/>
    </row>
    <row r="857" ht="15.75" customHeight="1">
      <c r="A857" s="59"/>
      <c r="B857" s="59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59"/>
      <c r="AK857" s="59"/>
    </row>
    <row r="858" ht="15.75" customHeight="1">
      <c r="A858" s="59"/>
      <c r="B858" s="59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59"/>
      <c r="AK858" s="59"/>
    </row>
    <row r="859" ht="15.75" customHeight="1">
      <c r="A859" s="59"/>
      <c r="B859" s="59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59"/>
      <c r="AK859" s="59"/>
    </row>
    <row r="860" ht="15.75" customHeight="1">
      <c r="A860" s="59"/>
      <c r="B860" s="59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59"/>
      <c r="AK860" s="59"/>
    </row>
    <row r="861" ht="15.75" customHeight="1">
      <c r="A861" s="59"/>
      <c r="B861" s="59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59"/>
      <c r="AK861" s="59"/>
    </row>
    <row r="862" ht="15.75" customHeight="1">
      <c r="A862" s="59"/>
      <c r="B862" s="59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59"/>
      <c r="AK862" s="59"/>
    </row>
    <row r="863" ht="15.75" customHeight="1">
      <c r="A863" s="59"/>
      <c r="B863" s="59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59"/>
      <c r="AK863" s="59"/>
    </row>
    <row r="864" ht="15.75" customHeight="1">
      <c r="A864" s="59"/>
      <c r="B864" s="59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59"/>
      <c r="AK864" s="59"/>
    </row>
    <row r="865" ht="15.75" customHeight="1">
      <c r="A865" s="59"/>
      <c r="B865" s="59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59"/>
      <c r="AK865" s="59"/>
    </row>
    <row r="866" ht="15.75" customHeight="1">
      <c r="A866" s="59"/>
      <c r="B866" s="59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59"/>
      <c r="AK866" s="59"/>
    </row>
    <row r="867" ht="15.75" customHeight="1">
      <c r="A867" s="59"/>
      <c r="B867" s="59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59"/>
      <c r="AK867" s="59"/>
    </row>
    <row r="868" ht="15.75" customHeight="1">
      <c r="A868" s="59"/>
      <c r="B868" s="59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59"/>
      <c r="AK868" s="59"/>
    </row>
    <row r="869" ht="15.75" customHeight="1">
      <c r="A869" s="59"/>
      <c r="B869" s="59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59"/>
      <c r="AK869" s="59"/>
    </row>
    <row r="870" ht="15.75" customHeight="1">
      <c r="A870" s="59"/>
      <c r="B870" s="59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59"/>
      <c r="AK870" s="59"/>
    </row>
    <row r="871" ht="15.75" customHeight="1">
      <c r="A871" s="59"/>
      <c r="B871" s="59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59"/>
      <c r="AK871" s="59"/>
    </row>
    <row r="872" ht="15.75" customHeight="1">
      <c r="A872" s="59"/>
      <c r="B872" s="59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59"/>
      <c r="AK872" s="59"/>
    </row>
    <row r="873" ht="15.75" customHeight="1">
      <c r="A873" s="59"/>
      <c r="B873" s="59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59"/>
      <c r="AK873" s="59"/>
    </row>
    <row r="874" ht="15.75" customHeight="1">
      <c r="A874" s="59"/>
      <c r="B874" s="59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59"/>
      <c r="AK874" s="59"/>
    </row>
    <row r="875" ht="15.75" customHeight="1">
      <c r="A875" s="59"/>
      <c r="B875" s="59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59"/>
      <c r="AK875" s="59"/>
    </row>
    <row r="876" ht="15.75" customHeight="1">
      <c r="A876" s="59"/>
      <c r="B876" s="59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59"/>
      <c r="AK876" s="59"/>
    </row>
    <row r="877" ht="15.75" customHeight="1">
      <c r="A877" s="59"/>
      <c r="B877" s="59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59"/>
      <c r="AK877" s="59"/>
    </row>
    <row r="878" ht="15.75" customHeight="1">
      <c r="A878" s="59"/>
      <c r="B878" s="59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59"/>
      <c r="AK878" s="59"/>
    </row>
    <row r="879" ht="15.75" customHeight="1">
      <c r="A879" s="59"/>
      <c r="B879" s="59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59"/>
      <c r="AK879" s="59"/>
    </row>
    <row r="880" ht="15.75" customHeight="1">
      <c r="A880" s="59"/>
      <c r="B880" s="59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59"/>
      <c r="AK880" s="59"/>
    </row>
    <row r="881" ht="15.75" customHeight="1">
      <c r="A881" s="59"/>
      <c r="B881" s="59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59"/>
      <c r="AK881" s="59"/>
    </row>
    <row r="882" ht="15.75" customHeight="1">
      <c r="A882" s="59"/>
      <c r="B882" s="59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59"/>
      <c r="AK882" s="59"/>
    </row>
    <row r="883" ht="15.75" customHeight="1">
      <c r="A883" s="59"/>
      <c r="B883" s="59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59"/>
      <c r="AK883" s="59"/>
    </row>
    <row r="884" ht="15.75" customHeight="1">
      <c r="A884" s="59"/>
      <c r="B884" s="59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59"/>
      <c r="AK884" s="59"/>
    </row>
    <row r="885" ht="15.75" customHeight="1">
      <c r="A885" s="59"/>
      <c r="B885" s="59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59"/>
      <c r="AK885" s="59"/>
    </row>
    <row r="886" ht="15.75" customHeight="1">
      <c r="A886" s="59"/>
      <c r="B886" s="59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59"/>
      <c r="AK886" s="59"/>
    </row>
    <row r="887" ht="15.75" customHeight="1">
      <c r="A887" s="59"/>
      <c r="B887" s="59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59"/>
      <c r="AK887" s="59"/>
    </row>
    <row r="888" ht="15.75" customHeight="1">
      <c r="A888" s="59"/>
      <c r="B888" s="59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59"/>
      <c r="AK888" s="59"/>
    </row>
    <row r="889" ht="15.75" customHeight="1">
      <c r="A889" s="59"/>
      <c r="B889" s="59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59"/>
      <c r="AK889" s="59"/>
    </row>
    <row r="890" ht="15.75" customHeight="1">
      <c r="A890" s="59"/>
      <c r="B890" s="59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59"/>
      <c r="AK890" s="59"/>
    </row>
    <row r="891" ht="15.75" customHeight="1">
      <c r="A891" s="59"/>
      <c r="B891" s="59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59"/>
      <c r="AK891" s="59"/>
    </row>
    <row r="892" ht="15.75" customHeight="1">
      <c r="A892" s="59"/>
      <c r="B892" s="59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59"/>
      <c r="AK892" s="59"/>
    </row>
    <row r="893" ht="15.75" customHeight="1">
      <c r="A893" s="59"/>
      <c r="B893" s="59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59"/>
      <c r="AK893" s="59"/>
    </row>
    <row r="894" ht="15.75" customHeight="1">
      <c r="A894" s="59"/>
      <c r="B894" s="59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59"/>
      <c r="AK894" s="59"/>
    </row>
    <row r="895" ht="15.75" customHeight="1">
      <c r="A895" s="59"/>
      <c r="B895" s="59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59"/>
      <c r="AK895" s="59"/>
    </row>
    <row r="896" ht="15.75" customHeight="1">
      <c r="A896" s="59"/>
      <c r="B896" s="59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59"/>
      <c r="AK896" s="59"/>
    </row>
    <row r="897" ht="15.75" customHeight="1">
      <c r="A897" s="59"/>
      <c r="B897" s="59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59"/>
      <c r="AK897" s="59"/>
    </row>
    <row r="898" ht="15.75" customHeight="1">
      <c r="A898" s="59"/>
      <c r="B898" s="59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59"/>
      <c r="AK898" s="59"/>
    </row>
    <row r="899" ht="15.75" customHeight="1">
      <c r="A899" s="59"/>
      <c r="B899" s="59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59"/>
      <c r="AK899" s="59"/>
    </row>
    <row r="900" ht="15.75" customHeight="1">
      <c r="A900" s="59"/>
      <c r="B900" s="59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59"/>
      <c r="AK900" s="59"/>
    </row>
    <row r="901" ht="15.75" customHeight="1">
      <c r="A901" s="59"/>
      <c r="B901" s="59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59"/>
      <c r="AK901" s="59"/>
    </row>
    <row r="902" ht="15.75" customHeight="1">
      <c r="A902" s="59"/>
      <c r="B902" s="59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59"/>
      <c r="AK902" s="59"/>
    </row>
    <row r="903" ht="15.75" customHeight="1">
      <c r="A903" s="59"/>
      <c r="B903" s="59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59"/>
      <c r="AK903" s="59"/>
    </row>
    <row r="904" ht="15.75" customHeight="1">
      <c r="A904" s="59"/>
      <c r="B904" s="59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59"/>
      <c r="AK904" s="59"/>
    </row>
    <row r="905" ht="15.75" customHeight="1">
      <c r="A905" s="59"/>
      <c r="B905" s="59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59"/>
      <c r="AK905" s="59"/>
    </row>
    <row r="906" ht="15.75" customHeight="1">
      <c r="A906" s="59"/>
      <c r="B906" s="59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59"/>
      <c r="AK906" s="59"/>
    </row>
    <row r="907" ht="15.75" customHeight="1">
      <c r="A907" s="59"/>
      <c r="B907" s="59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59"/>
      <c r="AK907" s="59"/>
    </row>
    <row r="908" ht="15.75" customHeight="1">
      <c r="A908" s="59"/>
      <c r="B908" s="59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59"/>
      <c r="AK908" s="59"/>
    </row>
    <row r="909" ht="15.75" customHeight="1">
      <c r="A909" s="59"/>
      <c r="B909" s="59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59"/>
      <c r="AK909" s="59"/>
    </row>
    <row r="910" ht="15.75" customHeight="1">
      <c r="A910" s="59"/>
      <c r="B910" s="59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59"/>
      <c r="AK910" s="59"/>
    </row>
    <row r="911" ht="15.75" customHeight="1">
      <c r="A911" s="59"/>
      <c r="B911" s="59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59"/>
      <c r="AK911" s="59"/>
    </row>
    <row r="912" ht="15.75" customHeight="1">
      <c r="A912" s="59"/>
      <c r="B912" s="59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59"/>
      <c r="AK912" s="59"/>
    </row>
    <row r="913" ht="15.75" customHeight="1">
      <c r="A913" s="59"/>
      <c r="B913" s="59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59"/>
      <c r="AK913" s="59"/>
    </row>
    <row r="914" ht="15.75" customHeight="1">
      <c r="A914" s="59"/>
      <c r="B914" s="59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59"/>
      <c r="AK914" s="59"/>
    </row>
    <row r="915" ht="15.75" customHeight="1">
      <c r="A915" s="59"/>
      <c r="B915" s="59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59"/>
      <c r="AK915" s="59"/>
    </row>
    <row r="916" ht="15.75" customHeight="1">
      <c r="A916" s="59"/>
      <c r="B916" s="59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59"/>
      <c r="AK916" s="59"/>
    </row>
    <row r="917" ht="15.75" customHeight="1">
      <c r="A917" s="59"/>
      <c r="B917" s="59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59"/>
      <c r="AK917" s="59"/>
    </row>
    <row r="918" ht="15.75" customHeight="1">
      <c r="A918" s="59"/>
      <c r="B918" s="59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59"/>
      <c r="AK918" s="59"/>
    </row>
    <row r="919" ht="15.75" customHeight="1">
      <c r="A919" s="59"/>
      <c r="B919" s="59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59"/>
      <c r="AK919" s="59"/>
    </row>
    <row r="920" ht="15.75" customHeight="1">
      <c r="A920" s="59"/>
      <c r="B920" s="59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59"/>
      <c r="AK920" s="59"/>
    </row>
    <row r="921" ht="15.75" customHeight="1">
      <c r="A921" s="59"/>
      <c r="B921" s="59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59"/>
      <c r="AK921" s="59"/>
    </row>
    <row r="922" ht="15.75" customHeight="1">
      <c r="A922" s="59"/>
      <c r="B922" s="59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59"/>
      <c r="AK922" s="59"/>
    </row>
    <row r="923" ht="15.75" customHeight="1">
      <c r="A923" s="59"/>
      <c r="B923" s="59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59"/>
      <c r="AK923" s="59"/>
    </row>
    <row r="924" ht="15.75" customHeight="1">
      <c r="A924" s="59"/>
      <c r="B924" s="59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59"/>
      <c r="AK924" s="59"/>
    </row>
    <row r="925" ht="15.75" customHeight="1">
      <c r="A925" s="59"/>
      <c r="B925" s="59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59"/>
      <c r="AK925" s="59"/>
    </row>
    <row r="926" ht="15.75" customHeight="1">
      <c r="A926" s="59"/>
      <c r="B926" s="59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59"/>
      <c r="AK926" s="59"/>
    </row>
    <row r="927" ht="15.75" customHeight="1">
      <c r="A927" s="59"/>
      <c r="B927" s="59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59"/>
      <c r="AK927" s="59"/>
    </row>
    <row r="928" ht="15.75" customHeight="1">
      <c r="A928" s="59"/>
      <c r="B928" s="59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59"/>
      <c r="AK928" s="59"/>
    </row>
    <row r="929" ht="15.75" customHeight="1">
      <c r="A929" s="59"/>
      <c r="B929" s="59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59"/>
      <c r="AK929" s="59"/>
    </row>
    <row r="930" ht="15.75" customHeight="1">
      <c r="A930" s="59"/>
      <c r="B930" s="59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59"/>
      <c r="AK930" s="59"/>
    </row>
    <row r="931" ht="15.75" customHeight="1">
      <c r="A931" s="59"/>
      <c r="B931" s="59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59"/>
      <c r="AK931" s="59"/>
    </row>
    <row r="932" ht="15.75" customHeight="1">
      <c r="A932" s="59"/>
      <c r="B932" s="59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59"/>
      <c r="AK932" s="59"/>
    </row>
    <row r="933" ht="15.75" customHeight="1">
      <c r="A933" s="59"/>
      <c r="B933" s="59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59"/>
      <c r="AK933" s="59"/>
    </row>
    <row r="934" ht="15.75" customHeight="1">
      <c r="A934" s="59"/>
      <c r="B934" s="59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59"/>
      <c r="AK934" s="59"/>
    </row>
    <row r="935" ht="15.75" customHeight="1">
      <c r="A935" s="59"/>
      <c r="B935" s="59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59"/>
      <c r="AK935" s="59"/>
    </row>
    <row r="936" ht="15.75" customHeight="1">
      <c r="A936" s="59"/>
      <c r="B936" s="59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59"/>
      <c r="AK936" s="59"/>
    </row>
    <row r="937" ht="15.75" customHeight="1">
      <c r="A937" s="59"/>
      <c r="B937" s="59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59"/>
      <c r="AK937" s="59"/>
    </row>
    <row r="938" ht="15.75" customHeight="1">
      <c r="A938" s="59"/>
      <c r="B938" s="59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59"/>
      <c r="AK938" s="59"/>
    </row>
    <row r="939" ht="15.75" customHeight="1">
      <c r="A939" s="59"/>
      <c r="B939" s="59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59"/>
      <c r="AK939" s="59"/>
    </row>
    <row r="940" ht="15.75" customHeight="1">
      <c r="A940" s="59"/>
      <c r="B940" s="59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59"/>
      <c r="AK940" s="59"/>
    </row>
    <row r="941" ht="15.75" customHeight="1">
      <c r="A941" s="59"/>
      <c r="B941" s="59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59"/>
      <c r="AK941" s="59"/>
    </row>
    <row r="942" ht="15.75" customHeight="1">
      <c r="A942" s="59"/>
      <c r="B942" s="59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59"/>
      <c r="AK942" s="59"/>
    </row>
    <row r="943" ht="15.75" customHeight="1">
      <c r="A943" s="59"/>
      <c r="B943" s="59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59"/>
      <c r="AK943" s="59"/>
    </row>
    <row r="944" ht="15.75" customHeight="1">
      <c r="A944" s="59"/>
      <c r="B944" s="59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59"/>
      <c r="AK944" s="59"/>
    </row>
    <row r="945" ht="15.75" customHeight="1">
      <c r="A945" s="59"/>
      <c r="B945" s="59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59"/>
      <c r="AK945" s="59"/>
    </row>
    <row r="946" ht="15.75" customHeight="1">
      <c r="A946" s="59"/>
      <c r="B946" s="59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59"/>
      <c r="AK946" s="59"/>
    </row>
    <row r="947" ht="15.75" customHeight="1">
      <c r="A947" s="59"/>
      <c r="B947" s="59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59"/>
      <c r="AK947" s="59"/>
    </row>
    <row r="948" ht="15.75" customHeight="1">
      <c r="A948" s="59"/>
      <c r="B948" s="59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59"/>
      <c r="AK948" s="59"/>
    </row>
    <row r="949" ht="15.75" customHeight="1">
      <c r="A949" s="59"/>
      <c r="B949" s="59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59"/>
      <c r="AK949" s="59"/>
    </row>
    <row r="950" ht="15.75" customHeight="1">
      <c r="A950" s="59"/>
      <c r="B950" s="59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59"/>
      <c r="AK950" s="59"/>
    </row>
    <row r="951" ht="15.75" customHeight="1">
      <c r="A951" s="59"/>
      <c r="B951" s="59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59"/>
      <c r="AK951" s="59"/>
    </row>
    <row r="952" ht="15.75" customHeight="1">
      <c r="A952" s="59"/>
      <c r="B952" s="59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59"/>
      <c r="AK952" s="59"/>
    </row>
    <row r="953" ht="15.75" customHeight="1">
      <c r="A953" s="59"/>
      <c r="B953" s="59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59"/>
      <c r="AK953" s="59"/>
    </row>
    <row r="954" ht="15.75" customHeight="1">
      <c r="A954" s="59"/>
      <c r="B954" s="59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59"/>
      <c r="AK954" s="59"/>
    </row>
    <row r="955" ht="15.75" customHeight="1">
      <c r="A955" s="59"/>
      <c r="B955" s="59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59"/>
      <c r="AK955" s="59"/>
    </row>
    <row r="956" ht="15.75" customHeight="1">
      <c r="A956" s="59"/>
      <c r="B956" s="59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59"/>
      <c r="AK956" s="59"/>
    </row>
    <row r="957" ht="15.75" customHeight="1">
      <c r="A957" s="59"/>
      <c r="B957" s="59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59"/>
      <c r="AK957" s="59"/>
    </row>
    <row r="958" ht="15.75" customHeight="1">
      <c r="A958" s="59"/>
      <c r="B958" s="59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59"/>
      <c r="AK958" s="59"/>
    </row>
    <row r="959" ht="15.75" customHeight="1">
      <c r="A959" s="59"/>
      <c r="B959" s="59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59"/>
      <c r="AK959" s="59"/>
    </row>
    <row r="960" ht="15.75" customHeight="1">
      <c r="A960" s="59"/>
      <c r="B960" s="59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59"/>
      <c r="AK960" s="59"/>
    </row>
    <row r="961" ht="15.75" customHeight="1">
      <c r="A961" s="59"/>
      <c r="B961" s="59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59"/>
      <c r="AK961" s="59"/>
    </row>
    <row r="962" ht="15.75" customHeight="1">
      <c r="A962" s="59"/>
      <c r="B962" s="59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59"/>
      <c r="AK962" s="59"/>
    </row>
    <row r="963" ht="15.75" customHeight="1">
      <c r="A963" s="59"/>
      <c r="B963" s="59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59"/>
      <c r="AK963" s="59"/>
    </row>
    <row r="964" ht="15.75" customHeight="1">
      <c r="A964" s="59"/>
      <c r="B964" s="59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59"/>
      <c r="AK964" s="59"/>
    </row>
    <row r="965" ht="15.75" customHeight="1">
      <c r="A965" s="59"/>
      <c r="B965" s="59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59"/>
      <c r="AK965" s="59"/>
    </row>
    <row r="966" ht="15.75" customHeight="1">
      <c r="A966" s="59"/>
      <c r="B966" s="59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59"/>
      <c r="AK966" s="59"/>
    </row>
    <row r="967" ht="15.75" customHeight="1">
      <c r="A967" s="59"/>
      <c r="B967" s="59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59"/>
      <c r="AK967" s="59"/>
    </row>
    <row r="968" ht="15.75" customHeight="1">
      <c r="A968" s="59"/>
      <c r="B968" s="59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59"/>
      <c r="AK968" s="59"/>
    </row>
    <row r="969" ht="15.75" customHeight="1">
      <c r="A969" s="59"/>
      <c r="B969" s="59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59"/>
      <c r="AK969" s="59"/>
    </row>
    <row r="970" ht="15.75" customHeight="1">
      <c r="A970" s="59"/>
      <c r="B970" s="59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59"/>
      <c r="AK970" s="59"/>
    </row>
    <row r="971" ht="15.75" customHeight="1">
      <c r="A971" s="59"/>
      <c r="B971" s="59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59"/>
      <c r="AK971" s="59"/>
    </row>
    <row r="972" ht="15.75" customHeight="1">
      <c r="A972" s="59"/>
      <c r="B972" s="59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59"/>
      <c r="AK972" s="59"/>
    </row>
    <row r="973" ht="15.75" customHeight="1">
      <c r="A973" s="59"/>
      <c r="B973" s="59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59"/>
      <c r="AK973" s="59"/>
    </row>
    <row r="974" ht="15.75" customHeight="1">
      <c r="A974" s="59"/>
      <c r="B974" s="59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59"/>
      <c r="AK974" s="59"/>
    </row>
    <row r="975" ht="15.75" customHeight="1">
      <c r="A975" s="59"/>
      <c r="B975" s="59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59"/>
      <c r="AK975" s="59"/>
    </row>
    <row r="976" ht="15.75" customHeight="1">
      <c r="A976" s="59"/>
      <c r="B976" s="59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59"/>
      <c r="AK976" s="59"/>
    </row>
    <row r="977" ht="15.75" customHeight="1">
      <c r="A977" s="59"/>
      <c r="B977" s="59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59"/>
      <c r="AK977" s="59"/>
    </row>
    <row r="978" ht="15.75" customHeight="1">
      <c r="A978" s="59"/>
      <c r="B978" s="59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59"/>
      <c r="AK978" s="59"/>
    </row>
    <row r="979" ht="15.75" customHeight="1">
      <c r="A979" s="59"/>
      <c r="B979" s="59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59"/>
      <c r="AK979" s="59"/>
    </row>
    <row r="980" ht="15.75" customHeight="1">
      <c r="A980" s="59"/>
      <c r="B980" s="59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59"/>
      <c r="AK980" s="59"/>
    </row>
    <row r="981" ht="15.75" customHeight="1">
      <c r="A981" s="59"/>
      <c r="B981" s="59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59"/>
      <c r="AK981" s="59"/>
    </row>
    <row r="982" ht="15.75" customHeight="1">
      <c r="A982" s="59"/>
      <c r="B982" s="59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59"/>
      <c r="AK982" s="59"/>
    </row>
    <row r="983" ht="15.75" customHeight="1">
      <c r="A983" s="59"/>
      <c r="B983" s="59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59"/>
      <c r="AK983" s="59"/>
    </row>
    <row r="984" ht="15.75" customHeight="1">
      <c r="A984" s="59"/>
      <c r="B984" s="59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59"/>
      <c r="AK984" s="59"/>
    </row>
    <row r="985" ht="15.75" customHeight="1">
      <c r="A985" s="59"/>
      <c r="B985" s="59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59"/>
      <c r="AK985" s="59"/>
    </row>
    <row r="986" ht="15.75" customHeight="1">
      <c r="A986" s="59"/>
      <c r="B986" s="59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59"/>
      <c r="AK986" s="59"/>
    </row>
    <row r="987" ht="15.75" customHeight="1">
      <c r="A987" s="59"/>
      <c r="B987" s="59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59"/>
      <c r="AK987" s="59"/>
    </row>
    <row r="988" ht="15.75" customHeight="1">
      <c r="A988" s="59"/>
      <c r="B988" s="59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59"/>
      <c r="AK988" s="59"/>
    </row>
    <row r="989" ht="15.75" customHeight="1">
      <c r="A989" s="59"/>
      <c r="B989" s="59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59"/>
      <c r="AK989" s="59"/>
    </row>
    <row r="990" ht="15.75" customHeight="1">
      <c r="A990" s="59"/>
      <c r="B990" s="59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59"/>
      <c r="AK990" s="59"/>
    </row>
    <row r="991" ht="15.75" customHeight="1">
      <c r="A991" s="59"/>
      <c r="B991" s="59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59"/>
      <c r="AK991" s="59"/>
    </row>
    <row r="992" ht="15.75" customHeight="1">
      <c r="A992" s="59"/>
      <c r="B992" s="59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59"/>
      <c r="AK992" s="59"/>
    </row>
    <row r="993" ht="15.75" customHeight="1">
      <c r="A993" s="59"/>
      <c r="B993" s="59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59"/>
      <c r="AK993" s="59"/>
    </row>
    <row r="994" ht="15.75" customHeight="1">
      <c r="A994" s="59"/>
      <c r="B994" s="59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59"/>
      <c r="AK994" s="59"/>
    </row>
    <row r="995" ht="15.75" customHeight="1">
      <c r="A995" s="59"/>
      <c r="B995" s="59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59"/>
      <c r="AK995" s="59"/>
    </row>
    <row r="996" ht="15.75" customHeight="1">
      <c r="A996" s="59"/>
      <c r="B996" s="59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59"/>
      <c r="AK996" s="59"/>
    </row>
    <row r="997" ht="15.75" customHeight="1">
      <c r="A997" s="59"/>
      <c r="B997" s="59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59"/>
      <c r="AK997" s="59"/>
    </row>
    <row r="998" ht="15.75" customHeight="1">
      <c r="A998" s="59"/>
      <c r="B998" s="59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59"/>
      <c r="AK998" s="59"/>
    </row>
    <row r="999" ht="15.75" customHeight="1">
      <c r="A999" s="59"/>
      <c r="B999" s="59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59"/>
      <c r="AK999" s="59"/>
    </row>
    <row r="1000" ht="15.75" customHeight="1">
      <c r="A1000" s="59"/>
      <c r="B1000" s="59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59"/>
      <c r="AK1000" s="59"/>
    </row>
  </sheetData>
  <mergeCells count="21">
    <mergeCell ref="C2:AH2"/>
    <mergeCell ref="D5:H5"/>
    <mergeCell ref="C10:AH13"/>
    <mergeCell ref="M17:AH17"/>
    <mergeCell ref="F18:J18"/>
    <mergeCell ref="M18:AG18"/>
    <mergeCell ref="P20:T20"/>
    <mergeCell ref="I33:J33"/>
    <mergeCell ref="I34:J34"/>
    <mergeCell ref="I35:J35"/>
    <mergeCell ref="O34:AA34"/>
    <mergeCell ref="P35:Q35"/>
    <mergeCell ref="T35:X35"/>
    <mergeCell ref="C94:AH94"/>
    <mergeCell ref="P21:T21"/>
    <mergeCell ref="P22:T22"/>
    <mergeCell ref="P23:T23"/>
    <mergeCell ref="Q27:Y27"/>
    <mergeCell ref="U28:V28"/>
    <mergeCell ref="Y28:AC28"/>
    <mergeCell ref="Q33:Y33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30.38"/>
    <col customWidth="1" min="3" max="3" width="42.63"/>
    <col customWidth="1" min="4" max="4" width="19.88"/>
    <col customWidth="1" min="5" max="5" width="17.88"/>
    <col customWidth="1" hidden="1" min="6" max="10" width="2.0"/>
    <col customWidth="1" min="11" max="11" width="7.0"/>
    <col customWidth="1" min="12" max="12" width="17.13"/>
    <col customWidth="1" min="13" max="23" width="7.0"/>
    <col customWidth="1" min="24" max="26" width="10.5"/>
  </cols>
  <sheetData>
    <row r="1" ht="24.0" customHeight="1">
      <c r="A1" s="33"/>
      <c r="B1" s="33"/>
      <c r="C1" s="33"/>
      <c r="D1" s="33"/>
      <c r="E1" s="33"/>
      <c r="F1" s="57"/>
      <c r="G1" s="57"/>
      <c r="H1" s="57"/>
      <c r="I1" s="57"/>
      <c r="J1" s="57"/>
      <c r="K1" s="33"/>
      <c r="L1" s="3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ht="24.0" customHeight="1">
      <c r="A2" s="33"/>
      <c r="B2" s="61" t="s">
        <v>48</v>
      </c>
      <c r="F2" s="57"/>
      <c r="G2" s="57"/>
      <c r="H2" s="57"/>
      <c r="I2" s="57"/>
      <c r="J2" s="57"/>
      <c r="K2" s="33"/>
      <c r="L2" s="3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ht="24.0" customHeight="1">
      <c r="A3" s="62"/>
      <c r="B3" s="63" t="s">
        <v>49</v>
      </c>
      <c r="C3" s="63" t="s">
        <v>6</v>
      </c>
      <c r="D3" s="63" t="s">
        <v>50</v>
      </c>
      <c r="E3" s="63" t="s">
        <v>51</v>
      </c>
      <c r="F3" s="61"/>
      <c r="G3" s="61"/>
      <c r="H3" s="61"/>
      <c r="I3" s="61"/>
      <c r="J3" s="61"/>
      <c r="K3" s="62"/>
      <c r="L3" s="62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57"/>
      <c r="Y3" s="57"/>
      <c r="Z3" s="57"/>
    </row>
    <row r="4" ht="24.0" customHeight="1">
      <c r="A4" s="33"/>
      <c r="B4" s="65" t="s">
        <v>52</v>
      </c>
      <c r="C4" s="65" t="s">
        <v>53</v>
      </c>
      <c r="D4" s="65" t="s">
        <v>54</v>
      </c>
      <c r="E4" s="65">
        <v>6.55557000385E11</v>
      </c>
      <c r="F4" s="57"/>
      <c r="G4" s="57"/>
      <c r="H4" s="57"/>
      <c r="I4" s="57"/>
      <c r="J4" s="57"/>
      <c r="K4" s="33"/>
      <c r="L4" s="33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24.0" customHeight="1">
      <c r="A5" s="33"/>
      <c r="B5" s="57" t="s">
        <v>2</v>
      </c>
      <c r="C5" s="57" t="s">
        <v>2</v>
      </c>
      <c r="D5" s="57" t="s">
        <v>2</v>
      </c>
      <c r="E5" s="57" t="s">
        <v>2</v>
      </c>
      <c r="F5" s="57"/>
      <c r="G5" s="57"/>
      <c r="H5" s="57"/>
      <c r="I5" s="57"/>
      <c r="J5" s="57"/>
      <c r="K5" s="33"/>
      <c r="L5" s="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ht="24.0" customHeight="1">
      <c r="A6" s="33"/>
      <c r="B6" s="57" t="s">
        <v>2</v>
      </c>
      <c r="C6" s="57" t="s">
        <v>2</v>
      </c>
      <c r="D6" s="57" t="s">
        <v>2</v>
      </c>
      <c r="E6" s="57" t="s">
        <v>2</v>
      </c>
      <c r="F6" s="57"/>
      <c r="G6" s="57"/>
      <c r="H6" s="57"/>
      <c r="I6" s="57"/>
      <c r="J6" s="57"/>
      <c r="K6" s="33"/>
      <c r="L6" s="33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ht="24.0" customHeight="1">
      <c r="A7" s="33"/>
      <c r="B7" s="57" t="s">
        <v>2</v>
      </c>
      <c r="C7" s="57" t="s">
        <v>2</v>
      </c>
      <c r="D7" s="57" t="s">
        <v>2</v>
      </c>
      <c r="E7" s="57" t="s">
        <v>2</v>
      </c>
      <c r="F7" s="57"/>
      <c r="G7" s="57"/>
      <c r="H7" s="57"/>
      <c r="I7" s="57"/>
      <c r="J7" s="57"/>
      <c r="K7" s="33"/>
      <c r="L7" s="3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ht="24.0" customHeight="1">
      <c r="A8" s="33"/>
      <c r="B8" s="57" t="s">
        <v>2</v>
      </c>
      <c r="C8" s="57" t="s">
        <v>2</v>
      </c>
      <c r="D8" s="57" t="s">
        <v>2</v>
      </c>
      <c r="E8" s="57" t="s">
        <v>2</v>
      </c>
      <c r="F8" s="57"/>
      <c r="G8" s="57"/>
      <c r="H8" s="57"/>
      <c r="I8" s="57"/>
      <c r="J8" s="57"/>
      <c r="K8" s="33"/>
      <c r="L8" s="3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ht="24.0" customHeight="1">
      <c r="A9" s="33"/>
      <c r="B9" s="57" t="s">
        <v>2</v>
      </c>
      <c r="C9" s="57" t="s">
        <v>2</v>
      </c>
      <c r="D9" s="57" t="s">
        <v>2</v>
      </c>
      <c r="E9" s="57" t="s">
        <v>2</v>
      </c>
      <c r="F9" s="57"/>
      <c r="G9" s="57"/>
      <c r="H9" s="57"/>
      <c r="I9" s="57"/>
      <c r="J9" s="57"/>
      <c r="K9" s="33"/>
      <c r="L9" s="3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ht="24.0" customHeight="1">
      <c r="A10" s="33"/>
      <c r="B10" s="57" t="s">
        <v>2</v>
      </c>
      <c r="C10" s="57" t="s">
        <v>2</v>
      </c>
      <c r="D10" s="57" t="s">
        <v>2</v>
      </c>
      <c r="E10" s="57" t="s">
        <v>2</v>
      </c>
      <c r="F10" s="57"/>
      <c r="G10" s="57"/>
      <c r="H10" s="57"/>
      <c r="I10" s="57"/>
      <c r="J10" s="57"/>
      <c r="K10" s="33"/>
      <c r="L10" s="33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24.0" customHeight="1">
      <c r="A11" s="33"/>
      <c r="B11" s="57"/>
      <c r="C11" s="57"/>
      <c r="D11" s="57"/>
      <c r="E11" s="57"/>
      <c r="F11" s="57"/>
      <c r="G11" s="57"/>
      <c r="H11" s="57"/>
      <c r="I11" s="57"/>
      <c r="J11" s="57"/>
      <c r="K11" s="33"/>
      <c r="L11" s="3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24.0" customHeight="1">
      <c r="A12" s="33"/>
      <c r="B12" s="57"/>
      <c r="C12" s="57"/>
      <c r="D12" s="57"/>
      <c r="E12" s="57"/>
      <c r="F12" s="57"/>
      <c r="G12" s="57"/>
      <c r="H12" s="57"/>
      <c r="I12" s="57"/>
      <c r="J12" s="57"/>
      <c r="K12" s="33"/>
      <c r="L12" s="33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24.0" customHeight="1">
      <c r="A13" s="33"/>
      <c r="B13" s="57"/>
      <c r="C13" s="57"/>
      <c r="D13" s="57"/>
      <c r="E13" s="57"/>
      <c r="F13" s="57"/>
      <c r="G13" s="57"/>
      <c r="H13" s="57"/>
      <c r="I13" s="57"/>
      <c r="J13" s="57"/>
      <c r="K13" s="33"/>
      <c r="L13" s="3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ht="24.0" customHeight="1">
      <c r="A14" s="33"/>
      <c r="B14" s="57"/>
      <c r="C14" s="57"/>
      <c r="D14" s="57"/>
      <c r="E14" s="57"/>
      <c r="F14" s="57"/>
      <c r="G14" s="57"/>
      <c r="H14" s="57"/>
      <c r="I14" s="57"/>
      <c r="J14" s="57"/>
      <c r="K14" s="33"/>
      <c r="L14" s="3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ht="24.0" customHeight="1">
      <c r="A15" s="33"/>
      <c r="B15" s="57"/>
      <c r="C15" s="57"/>
      <c r="D15" s="57"/>
      <c r="E15" s="57"/>
      <c r="F15" s="57"/>
      <c r="G15" s="57"/>
      <c r="H15" s="57"/>
      <c r="I15" s="57"/>
      <c r="J15" s="57"/>
      <c r="K15" s="33"/>
      <c r="L15" s="33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24.0" customHeight="1">
      <c r="A16" s="33"/>
      <c r="B16" s="57"/>
      <c r="C16" s="57"/>
      <c r="D16" s="57"/>
      <c r="E16" s="57"/>
      <c r="F16" s="57"/>
      <c r="G16" s="57"/>
      <c r="H16" s="57"/>
      <c r="I16" s="57"/>
      <c r="J16" s="57"/>
      <c r="K16" s="33"/>
      <c r="L16" s="3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24.0" customHeight="1">
      <c r="A17" s="33"/>
      <c r="B17" s="57"/>
      <c r="C17" s="57"/>
      <c r="D17" s="57"/>
      <c r="E17" s="57"/>
      <c r="F17" s="57"/>
      <c r="G17" s="57"/>
      <c r="H17" s="57"/>
      <c r="I17" s="57"/>
      <c r="J17" s="57"/>
      <c r="K17" s="33"/>
      <c r="L17" s="33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24.0" customHeight="1">
      <c r="A18" s="33"/>
      <c r="B18" s="57"/>
      <c r="C18" s="57"/>
      <c r="D18" s="57"/>
      <c r="E18" s="57"/>
      <c r="F18" s="57"/>
      <c r="G18" s="57"/>
      <c r="H18" s="57"/>
      <c r="I18" s="57"/>
      <c r="J18" s="57"/>
      <c r="K18" s="33"/>
      <c r="L18" s="33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24.0" customHeight="1">
      <c r="A19" s="33"/>
      <c r="B19" s="57"/>
      <c r="C19" s="57"/>
      <c r="D19" s="57"/>
      <c r="E19" s="57"/>
      <c r="F19" s="57"/>
      <c r="G19" s="57"/>
      <c r="H19" s="57"/>
      <c r="I19" s="57"/>
      <c r="J19" s="57"/>
      <c r="K19" s="33"/>
      <c r="L19" s="33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ht="24.0" customHeight="1">
      <c r="A20" s="33"/>
      <c r="B20" s="57"/>
      <c r="C20" s="57"/>
      <c r="D20" s="57"/>
      <c r="E20" s="57"/>
      <c r="F20" s="57"/>
      <c r="G20" s="57"/>
      <c r="H20" s="57"/>
      <c r="I20" s="57"/>
      <c r="J20" s="57"/>
      <c r="K20" s="33"/>
      <c r="L20" s="33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ht="24.0" customHeight="1">
      <c r="A21" s="33"/>
      <c r="B21" s="57"/>
      <c r="C21" s="57"/>
      <c r="D21" s="57"/>
      <c r="E21" s="57"/>
      <c r="F21" s="57"/>
      <c r="G21" s="57"/>
      <c r="H21" s="57"/>
      <c r="I21" s="57"/>
      <c r="J21" s="57"/>
      <c r="K21" s="33"/>
      <c r="L21" s="3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ht="24.0" customHeight="1">
      <c r="A22" s="33"/>
      <c r="B22" s="57"/>
      <c r="C22" s="57"/>
      <c r="D22" s="57"/>
      <c r="E22" s="57"/>
      <c r="F22" s="57"/>
      <c r="G22" s="57"/>
      <c r="H22" s="57"/>
      <c r="I22" s="57"/>
      <c r="J22" s="57"/>
      <c r="K22" s="33"/>
      <c r="L22" s="33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ht="24.0" customHeight="1">
      <c r="A23" s="33"/>
      <c r="B23" s="57"/>
      <c r="C23" s="57"/>
      <c r="D23" s="57"/>
      <c r="E23" s="57"/>
      <c r="F23" s="57"/>
      <c r="G23" s="57"/>
      <c r="H23" s="57"/>
      <c r="I23" s="57"/>
      <c r="J23" s="57"/>
      <c r="K23" s="33"/>
      <c r="L23" s="33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ht="24.0" customHeight="1">
      <c r="A24" s="33"/>
      <c r="B24" s="57"/>
      <c r="C24" s="57"/>
      <c r="D24" s="57"/>
      <c r="E24" s="57"/>
      <c r="F24" s="57"/>
      <c r="G24" s="57"/>
      <c r="H24" s="57"/>
      <c r="I24" s="57"/>
      <c r="J24" s="57"/>
      <c r="K24" s="33"/>
      <c r="L24" s="33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24.0" customHeight="1">
      <c r="A25" s="33"/>
      <c r="B25" s="57"/>
      <c r="C25" s="57"/>
      <c r="D25" s="57"/>
      <c r="E25" s="57"/>
      <c r="F25" s="57"/>
      <c r="G25" s="57"/>
      <c r="H25" s="57"/>
      <c r="I25" s="57"/>
      <c r="J25" s="57"/>
      <c r="K25" s="33"/>
      <c r="L25" s="33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ht="24.0" customHeight="1">
      <c r="A26" s="33"/>
      <c r="B26" s="57"/>
      <c r="C26" s="57"/>
      <c r="D26" s="57"/>
      <c r="E26" s="57"/>
      <c r="F26" s="57"/>
      <c r="G26" s="57"/>
      <c r="H26" s="57"/>
      <c r="I26" s="57"/>
      <c r="J26" s="57"/>
      <c r="K26" s="33"/>
      <c r="L26" s="33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ht="24.0" customHeight="1">
      <c r="A27" s="33"/>
      <c r="B27" s="57"/>
      <c r="C27" s="57"/>
      <c r="D27" s="57"/>
      <c r="E27" s="57"/>
      <c r="F27" s="57"/>
      <c r="G27" s="57"/>
      <c r="H27" s="57"/>
      <c r="I27" s="57"/>
      <c r="J27" s="57"/>
      <c r="K27" s="33"/>
      <c r="L27" s="33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ht="24.0" customHeight="1">
      <c r="A28" s="33"/>
      <c r="B28" s="57"/>
      <c r="C28" s="57"/>
      <c r="D28" s="57"/>
      <c r="E28" s="57"/>
      <c r="F28" s="57"/>
      <c r="G28" s="57"/>
      <c r="H28" s="57"/>
      <c r="I28" s="57"/>
      <c r="J28" s="57"/>
      <c r="K28" s="33"/>
      <c r="L28" s="33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ht="24.0" customHeight="1">
      <c r="A29" s="33"/>
      <c r="B29" s="57"/>
      <c r="C29" s="57"/>
      <c r="D29" s="57"/>
      <c r="E29" s="57"/>
      <c r="F29" s="57"/>
      <c r="G29" s="57"/>
      <c r="H29" s="57"/>
      <c r="I29" s="57"/>
      <c r="J29" s="57"/>
      <c r="K29" s="33"/>
      <c r="L29" s="33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ht="24.0" customHeight="1">
      <c r="A30" s="33"/>
      <c r="B30" s="57"/>
      <c r="C30" s="57"/>
      <c r="D30" s="57"/>
      <c r="E30" s="57"/>
      <c r="F30" s="57"/>
      <c r="G30" s="57"/>
      <c r="H30" s="57"/>
      <c r="I30" s="57"/>
      <c r="J30" s="57"/>
      <c r="K30" s="33"/>
      <c r="L30" s="33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24.0" customHeight="1">
      <c r="A31" s="33"/>
      <c r="B31" s="57"/>
      <c r="C31" s="57"/>
      <c r="D31" s="57"/>
      <c r="E31" s="57"/>
      <c r="F31" s="57"/>
      <c r="G31" s="57"/>
      <c r="H31" s="57"/>
      <c r="I31" s="57"/>
      <c r="J31" s="57"/>
      <c r="K31" s="33"/>
      <c r="L31" s="33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ht="24.0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ht="24.0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ht="24.0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ht="24.0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ht="24.0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ht="24.0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ht="24.0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ht="24.0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ht="24.0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24.0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ht="24.0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ht="24.0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ht="24.0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ht="24.0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24.0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ht="24.0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ht="24.0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24.0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24.0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24.0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24.0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24.0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ht="24.0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ht="24.0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ht="24.0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ht="24.0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ht="24.0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24.0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24.0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24.0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24.0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24.0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24.0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24.0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24.0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24.0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24.0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24.0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24.0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24.0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24.0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24.0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24.0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24.0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24.0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24.0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24.0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24.0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24.0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24.0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24.0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24.0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24.0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24.0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24.0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24.0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24.0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24.0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24.0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24.0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24.0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24.0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24.0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24.0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24.0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24.0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24.0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24.0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24.0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24.0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24.0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24.0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24.0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24.0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24.0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24.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24.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24.0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24.0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24.0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24.0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24.0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24.0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24.0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24.0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24.0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24.0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24.0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24.0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24.0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24.0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24.0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24.0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24.0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24.0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24.0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24.0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24.0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24.0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24.0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24.0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24.0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24.0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24.0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24.0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24.0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24.0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24.0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24.0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24.0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24.0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24.0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24.0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24.0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24.0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24.0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24.0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24.0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24.0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24.0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24.0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24.0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24.0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24.0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24.0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24.0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24.0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24.0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24.0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24.0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24.0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24.0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24.0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24.0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24.0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24.0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24.0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24.0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24.0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24.0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24.0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24.0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24.0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24.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24.0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24.0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24.0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24.0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24.0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24.0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24.0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24.0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24.0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24.0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24.0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24.0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24.0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24.0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24.0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24.0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24.0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24.0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24.0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24.0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24.0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24.0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24.0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24.0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24.0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24.0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24.0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24.0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24.0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24.0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24.0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24.0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24.0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24.0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24.0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24.0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24.0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24.0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24.0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24.0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24.0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24.0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24.0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24.0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24.0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E2"/>
  </mergeCells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workbookViewId="0"/>
  </sheetViews>
  <sheetFormatPr customHeight="1" defaultColWidth="12.63" defaultRowHeight="15.0"/>
  <cols>
    <col customWidth="1" min="1" max="1" width="2.38"/>
    <col customWidth="1" min="2" max="2" width="7.0"/>
    <col customWidth="1" min="3" max="3" width="5.13"/>
    <col customWidth="1" min="4" max="4" width="5.38"/>
    <col customWidth="1" min="5" max="11" width="4.38"/>
    <col customWidth="1" min="12" max="12" width="3.25"/>
    <col customWidth="1" min="13" max="15" width="5.0"/>
    <col customWidth="1" min="16" max="16" width="3.25"/>
    <col customWidth="1" min="17" max="17" width="5.88"/>
    <col customWidth="1" min="18" max="18" width="5.0"/>
    <col customWidth="1" min="19" max="20" width="6.13"/>
    <col customWidth="1" min="21" max="21" width="4.13"/>
    <col customWidth="1" min="22" max="22" width="2.13"/>
    <col customWidth="1" hidden="1" min="23" max="25" width="1.5"/>
    <col customWidth="1" hidden="1" min="26" max="27" width="3.25"/>
    <col customWidth="1" min="28" max="28" width="1.75"/>
    <col customWidth="1" min="29" max="29" width="25.0"/>
    <col customWidth="1" min="30" max="30" width="19.88"/>
    <col customWidth="1" min="31" max="31" width="11.38"/>
    <col customWidth="1" min="32" max="32" width="12.88"/>
    <col customWidth="1" min="33" max="33" width="19.13"/>
    <col customWidth="1" min="34" max="34" width="10.5"/>
  </cols>
  <sheetData>
    <row r="1" ht="15.0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ht="24.0" customHeight="1">
      <c r="A2" s="34"/>
      <c r="B2" s="67" t="s">
        <v>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36"/>
      <c r="X2" s="36"/>
      <c r="Y2" s="36"/>
      <c r="Z2" s="36"/>
      <c r="AA2" s="36"/>
      <c r="AB2" s="36"/>
      <c r="AC2" s="68" t="s">
        <v>56</v>
      </c>
      <c r="AD2" s="69"/>
      <c r="AE2" s="70" t="s">
        <v>57</v>
      </c>
      <c r="AF2" s="70" t="s">
        <v>58</v>
      </c>
      <c r="AG2" s="71"/>
      <c r="AH2" s="66"/>
    </row>
    <row r="3" ht="21.75" customHeight="1">
      <c r="A3" s="3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72"/>
      <c r="AD3" s="73"/>
      <c r="AE3" s="74"/>
      <c r="AF3" s="74"/>
      <c r="AG3" s="71"/>
      <c r="AH3" s="66"/>
    </row>
    <row r="4" ht="24.0" customHeight="1">
      <c r="A4" s="34"/>
      <c r="B4" s="75" t="s">
        <v>59</v>
      </c>
      <c r="C4" s="76">
        <v>243619.0</v>
      </c>
      <c r="D4" s="41"/>
      <c r="E4" s="75" t="s">
        <v>60</v>
      </c>
      <c r="F4" s="77">
        <v>243511.0</v>
      </c>
      <c r="G4" s="40"/>
      <c r="H4" s="41"/>
      <c r="I4" s="75" t="s">
        <v>32</v>
      </c>
      <c r="J4" s="78" t="s">
        <v>61</v>
      </c>
      <c r="K4" s="40"/>
      <c r="L4" s="41"/>
      <c r="M4" s="79" t="str">
        <f>"รายการ"</f>
        <v>รายการ</v>
      </c>
      <c r="N4" s="17"/>
      <c r="O4" s="80"/>
      <c r="P4" s="40"/>
      <c r="Q4" s="40"/>
      <c r="R4" s="41"/>
      <c r="S4" s="81" t="s">
        <v>62</v>
      </c>
      <c r="T4" s="82" t="s">
        <v>63</v>
      </c>
      <c r="U4" s="16"/>
      <c r="V4" s="17"/>
      <c r="W4" s="36"/>
      <c r="X4" s="36"/>
      <c r="Y4" s="36"/>
      <c r="Z4" s="36"/>
      <c r="AA4" s="36"/>
      <c r="AB4" s="36"/>
      <c r="AC4" s="83"/>
      <c r="AD4" s="84"/>
      <c r="AE4" s="85"/>
      <c r="AF4" s="85"/>
      <c r="AG4" s="86"/>
      <c r="AH4" s="66"/>
    </row>
    <row r="5" ht="24.0" customHeight="1">
      <c r="A5" s="34"/>
      <c r="B5" s="75" t="s">
        <v>64</v>
      </c>
      <c r="C5" s="80"/>
      <c r="D5" s="40"/>
      <c r="E5" s="40"/>
      <c r="F5" s="40"/>
      <c r="G5" s="40"/>
      <c r="H5" s="40"/>
      <c r="I5" s="40"/>
      <c r="J5" s="40"/>
      <c r="K5" s="40"/>
      <c r="L5" s="41"/>
      <c r="M5" s="87" t="s">
        <v>65</v>
      </c>
      <c r="N5" s="16"/>
      <c r="O5" s="17"/>
      <c r="P5" s="80" t="str">
        <f>AD10</f>
        <v>ห้องน้ำนักเรียนชำรุด</v>
      </c>
      <c r="Q5" s="40"/>
      <c r="R5" s="40"/>
      <c r="S5" s="40"/>
      <c r="T5" s="40"/>
      <c r="U5" s="40"/>
      <c r="V5" s="41"/>
      <c r="W5" s="88"/>
      <c r="X5" s="88"/>
      <c r="Y5" s="88"/>
      <c r="Z5" s="88"/>
      <c r="AA5" s="88"/>
      <c r="AB5" s="88"/>
      <c r="AC5" s="89" t="s">
        <v>66</v>
      </c>
      <c r="AD5" s="90" t="s">
        <v>67</v>
      </c>
      <c r="AE5" s="91"/>
      <c r="AF5" s="92"/>
      <c r="AG5" s="93"/>
      <c r="AH5" s="66"/>
    </row>
    <row r="6" ht="24.0" customHeight="1">
      <c r="A6" s="34"/>
      <c r="B6" s="75" t="s">
        <v>68</v>
      </c>
      <c r="C6" s="94" t="str">
        <f>AD11</f>
        <v>ซ่อมแซมห้องน้ำนักเรียน</v>
      </c>
      <c r="D6" s="95"/>
      <c r="E6" s="95"/>
      <c r="F6" s="95"/>
      <c r="G6" s="95"/>
      <c r="H6" s="95"/>
      <c r="I6" s="95"/>
      <c r="J6" s="95"/>
      <c r="K6" s="95"/>
      <c r="L6" s="96"/>
      <c r="M6" s="97" t="s">
        <v>69</v>
      </c>
      <c r="N6" s="40"/>
      <c r="O6" s="41"/>
      <c r="P6" s="94" t="str">
        <f>AD9</f>
        <v>งานบริหารทั่วไป</v>
      </c>
      <c r="Q6" s="95"/>
      <c r="R6" s="95"/>
      <c r="S6" s="95"/>
      <c r="T6" s="95"/>
      <c r="U6" s="95"/>
      <c r="V6" s="96"/>
      <c r="W6" s="36"/>
      <c r="X6" s="36"/>
      <c r="Y6" s="36"/>
      <c r="Z6" s="36"/>
      <c r="AA6" s="36"/>
      <c r="AB6" s="36"/>
      <c r="AC6" s="98" t="s">
        <v>70</v>
      </c>
      <c r="AD6" s="99" t="s">
        <v>71</v>
      </c>
      <c r="AE6" s="91"/>
      <c r="AF6" s="92"/>
      <c r="AG6" s="93"/>
      <c r="AH6" s="66"/>
    </row>
    <row r="7" ht="24.0" customHeight="1">
      <c r="A7" s="34"/>
      <c r="B7" s="100" t="s">
        <v>72</v>
      </c>
      <c r="C7" s="101" t="str">
        <f>AD11</f>
        <v>ซ่อมแซมห้องน้ำนักเรียน</v>
      </c>
      <c r="D7" s="95"/>
      <c r="E7" s="95"/>
      <c r="F7" s="95"/>
      <c r="G7" s="95"/>
      <c r="H7" s="96"/>
      <c r="I7" s="102" t="str">
        <f>AD13</f>
        <v>287/1 ถนนพิชัยสงคราม ตำบลในเมือง อำเภอเมืองพิษณุโลก จังหวัดพิษณุโลก</v>
      </c>
      <c r="J7" s="103"/>
      <c r="K7" s="103"/>
      <c r="L7" s="103"/>
      <c r="M7" s="103"/>
      <c r="N7" s="103"/>
      <c r="O7" s="103"/>
      <c r="P7" s="103"/>
      <c r="Q7" s="104"/>
      <c r="R7" s="100" t="s">
        <v>73</v>
      </c>
      <c r="S7" s="100"/>
      <c r="T7" s="105" t="str">
        <f>AD20</f>
        <v>                                             </v>
      </c>
      <c r="U7" s="103"/>
      <c r="V7" s="104"/>
      <c r="W7" s="36"/>
      <c r="X7" s="36"/>
      <c r="Y7" s="36"/>
      <c r="Z7" s="36"/>
      <c r="AA7" s="36"/>
      <c r="AB7" s="36"/>
      <c r="AC7" s="98" t="s">
        <v>74</v>
      </c>
      <c r="AD7" s="99" t="s">
        <v>63</v>
      </c>
      <c r="AE7" s="91"/>
      <c r="AF7" s="92"/>
      <c r="AG7" s="93"/>
      <c r="AH7" s="66"/>
    </row>
    <row r="8" ht="24.0" customHeight="1">
      <c r="A8" s="34"/>
      <c r="B8" s="100" t="s">
        <v>75</v>
      </c>
      <c r="C8" s="106"/>
      <c r="D8" s="107"/>
      <c r="E8" s="100" t="s">
        <v>76</v>
      </c>
      <c r="F8" s="100"/>
      <c r="G8" s="108">
        <f>AD14</f>
        <v>655557000385</v>
      </c>
      <c r="H8" s="109"/>
      <c r="I8" s="110"/>
      <c r="J8" s="100" t="s">
        <v>77</v>
      </c>
      <c r="K8" s="111" t="str">
        <f>AD15</f>
        <v>094-6537905</v>
      </c>
      <c r="L8" s="109"/>
      <c r="M8" s="110"/>
      <c r="N8" s="112" t="s">
        <v>78</v>
      </c>
      <c r="O8" s="17"/>
      <c r="P8" s="113">
        <f>COUNT(B10:B44)</f>
        <v>7</v>
      </c>
      <c r="Q8" s="41"/>
      <c r="R8" s="114"/>
      <c r="S8" s="115" t="s">
        <v>79</v>
      </c>
      <c r="T8" s="116">
        <f>Q45</f>
        <v>10455</v>
      </c>
      <c r="U8" s="109"/>
      <c r="V8" s="110"/>
      <c r="W8" s="36"/>
      <c r="X8" s="36"/>
      <c r="Y8" s="36"/>
      <c r="Z8" s="36"/>
      <c r="AA8" s="36"/>
      <c r="AB8" s="36"/>
      <c r="AC8" s="98" t="s">
        <v>80</v>
      </c>
      <c r="AD8" s="99" t="s">
        <v>81</v>
      </c>
      <c r="AE8" s="91"/>
      <c r="AF8" s="92"/>
      <c r="AG8" s="93"/>
      <c r="AH8" s="66"/>
    </row>
    <row r="9" ht="24.0" customHeight="1">
      <c r="A9" s="34"/>
      <c r="B9" s="117" t="s">
        <v>82</v>
      </c>
      <c r="C9" s="118" t="s">
        <v>83</v>
      </c>
      <c r="D9" s="91"/>
      <c r="E9" s="91"/>
      <c r="F9" s="91"/>
      <c r="G9" s="91"/>
      <c r="H9" s="91"/>
      <c r="I9" s="91"/>
      <c r="J9" s="91"/>
      <c r="K9" s="91"/>
      <c r="L9" s="92"/>
      <c r="M9" s="118" t="s">
        <v>84</v>
      </c>
      <c r="N9" s="92"/>
      <c r="O9" s="118" t="s">
        <v>85</v>
      </c>
      <c r="P9" s="92"/>
      <c r="Q9" s="118" t="s">
        <v>86</v>
      </c>
      <c r="R9" s="92"/>
      <c r="S9" s="118" t="s">
        <v>87</v>
      </c>
      <c r="T9" s="91"/>
      <c r="U9" s="91"/>
      <c r="V9" s="92"/>
      <c r="W9" s="36"/>
      <c r="X9" s="36"/>
      <c r="Y9" s="36"/>
      <c r="Z9" s="36"/>
      <c r="AA9" s="36"/>
      <c r="AB9" s="36"/>
      <c r="AC9" s="98" t="s">
        <v>88</v>
      </c>
      <c r="AD9" s="99" t="s">
        <v>89</v>
      </c>
      <c r="AE9" s="91"/>
      <c r="AF9" s="92"/>
      <c r="AG9" s="93"/>
      <c r="AH9" s="66"/>
    </row>
    <row r="10" ht="20.25" customHeight="1">
      <c r="A10" s="34"/>
      <c r="B10" s="119">
        <f>IF(C10="","",1)</f>
        <v>1</v>
      </c>
      <c r="C10" s="120" t="s">
        <v>90</v>
      </c>
      <c r="D10" s="121"/>
      <c r="E10" s="121"/>
      <c r="F10" s="121"/>
      <c r="G10" s="121"/>
      <c r="H10" s="121"/>
      <c r="I10" s="121"/>
      <c r="J10" s="121"/>
      <c r="K10" s="121"/>
      <c r="L10" s="122"/>
      <c r="M10" s="123">
        <v>3.0</v>
      </c>
      <c r="N10" s="124" t="s">
        <v>91</v>
      </c>
      <c r="O10" s="125">
        <v>650.0</v>
      </c>
      <c r="P10" s="122"/>
      <c r="Q10" s="126">
        <f t="shared" ref="Q10:Q44" si="1">IF(B10="","",M10*O10)</f>
        <v>1950</v>
      </c>
      <c r="R10" s="122"/>
      <c r="S10" s="127"/>
      <c r="T10" s="121"/>
      <c r="U10" s="121"/>
      <c r="V10" s="122"/>
      <c r="W10" s="36"/>
      <c r="X10" s="36"/>
      <c r="Y10" s="36"/>
      <c r="Z10" s="36"/>
      <c r="AA10" s="36"/>
      <c r="AB10" s="36"/>
      <c r="AC10" s="98" t="s">
        <v>92</v>
      </c>
      <c r="AD10" s="99" t="s">
        <v>93</v>
      </c>
      <c r="AE10" s="91"/>
      <c r="AF10" s="92"/>
      <c r="AG10" s="93"/>
      <c r="AH10" s="66"/>
    </row>
    <row r="11" ht="20.25" customHeight="1">
      <c r="A11" s="34"/>
      <c r="B11" s="128">
        <f t="shared" ref="B11:B44" si="2">IF(C11&lt;&gt;"",B10+1,"")</f>
        <v>2</v>
      </c>
      <c r="C11" s="129" t="s">
        <v>94</v>
      </c>
      <c r="D11" s="95"/>
      <c r="E11" s="95"/>
      <c r="F11" s="95"/>
      <c r="G11" s="95"/>
      <c r="H11" s="95"/>
      <c r="I11" s="95"/>
      <c r="J11" s="95"/>
      <c r="K11" s="95"/>
      <c r="L11" s="130"/>
      <c r="M11" s="131">
        <v>2.0</v>
      </c>
      <c r="N11" s="132" t="s">
        <v>91</v>
      </c>
      <c r="O11" s="133">
        <v>750.0</v>
      </c>
      <c r="P11" s="130"/>
      <c r="Q11" s="134">
        <f t="shared" si="1"/>
        <v>1500</v>
      </c>
      <c r="R11" s="130"/>
      <c r="S11" s="135"/>
      <c r="T11" s="95"/>
      <c r="U11" s="95"/>
      <c r="V11" s="130"/>
      <c r="W11" s="36"/>
      <c r="X11" s="36"/>
      <c r="Y11" s="36"/>
      <c r="Z11" s="36"/>
      <c r="AA11" s="36"/>
      <c r="AB11" s="36"/>
      <c r="AC11" s="98" t="s">
        <v>95</v>
      </c>
      <c r="AD11" s="99" t="s">
        <v>96</v>
      </c>
      <c r="AE11" s="91"/>
      <c r="AF11" s="92"/>
      <c r="AG11" s="93"/>
      <c r="AH11" s="66"/>
    </row>
    <row r="12" ht="20.25" customHeight="1">
      <c r="A12" s="34"/>
      <c r="B12" s="128">
        <f t="shared" si="2"/>
        <v>3</v>
      </c>
      <c r="C12" s="129" t="s">
        <v>97</v>
      </c>
      <c r="D12" s="95"/>
      <c r="E12" s="95"/>
      <c r="F12" s="95"/>
      <c r="G12" s="95"/>
      <c r="H12" s="95"/>
      <c r="I12" s="95"/>
      <c r="J12" s="95"/>
      <c r="K12" s="95"/>
      <c r="L12" s="130"/>
      <c r="M12" s="131">
        <v>10.0</v>
      </c>
      <c r="N12" s="132" t="s">
        <v>98</v>
      </c>
      <c r="O12" s="133">
        <v>175.0</v>
      </c>
      <c r="P12" s="130"/>
      <c r="Q12" s="134">
        <f t="shared" si="1"/>
        <v>1750</v>
      </c>
      <c r="R12" s="130"/>
      <c r="S12" s="135"/>
      <c r="T12" s="95"/>
      <c r="U12" s="95"/>
      <c r="V12" s="130"/>
      <c r="W12" s="36"/>
      <c r="X12" s="36"/>
      <c r="Y12" s="36"/>
      <c r="Z12" s="36"/>
      <c r="AA12" s="36"/>
      <c r="AB12" s="36"/>
      <c r="AC12" s="98" t="s">
        <v>99</v>
      </c>
      <c r="AD12" s="90" t="s">
        <v>52</v>
      </c>
      <c r="AE12" s="91"/>
      <c r="AF12" s="92"/>
      <c r="AG12" s="136"/>
      <c r="AH12" s="66"/>
    </row>
    <row r="13" ht="20.25" customHeight="1">
      <c r="A13" s="34"/>
      <c r="B13" s="128">
        <f t="shared" si="2"/>
        <v>4</v>
      </c>
      <c r="C13" s="129" t="s">
        <v>100</v>
      </c>
      <c r="D13" s="95"/>
      <c r="E13" s="95"/>
      <c r="F13" s="95"/>
      <c r="G13" s="95"/>
      <c r="H13" s="95"/>
      <c r="I13" s="95"/>
      <c r="J13" s="95"/>
      <c r="K13" s="95"/>
      <c r="L13" s="130"/>
      <c r="M13" s="131">
        <v>15.0</v>
      </c>
      <c r="N13" s="132" t="s">
        <v>98</v>
      </c>
      <c r="O13" s="133">
        <v>165.0</v>
      </c>
      <c r="P13" s="130"/>
      <c r="Q13" s="134">
        <f t="shared" si="1"/>
        <v>2475</v>
      </c>
      <c r="R13" s="130"/>
      <c r="S13" s="135"/>
      <c r="T13" s="95"/>
      <c r="U13" s="95"/>
      <c r="V13" s="130"/>
      <c r="W13" s="36"/>
      <c r="X13" s="36"/>
      <c r="Y13" s="36"/>
      <c r="Z13" s="36"/>
      <c r="AA13" s="36"/>
      <c r="AB13" s="36"/>
      <c r="AC13" s="98" t="s">
        <v>101</v>
      </c>
      <c r="AD13" s="137" t="str">
        <f>VLOOKUP(AD12,company2,2,FALSE)</f>
        <v>287/1 ถนนพิชัยสงคราม ตำบลในเมือง อำเภอเมืองพิษณุโลก จังหวัดพิษณุโลก</v>
      </c>
      <c r="AE13" s="91"/>
      <c r="AF13" s="92"/>
      <c r="AG13" s="138"/>
      <c r="AH13" s="66"/>
    </row>
    <row r="14" ht="20.25" customHeight="1">
      <c r="A14" s="34"/>
      <c r="B14" s="128">
        <f t="shared" si="2"/>
        <v>5</v>
      </c>
      <c r="C14" s="129" t="s">
        <v>102</v>
      </c>
      <c r="D14" s="95"/>
      <c r="E14" s="95"/>
      <c r="F14" s="95"/>
      <c r="G14" s="95"/>
      <c r="H14" s="95"/>
      <c r="I14" s="95"/>
      <c r="J14" s="95"/>
      <c r="K14" s="95"/>
      <c r="L14" s="130"/>
      <c r="M14" s="131">
        <v>1.0</v>
      </c>
      <c r="N14" s="132" t="s">
        <v>103</v>
      </c>
      <c r="O14" s="133">
        <v>650.0</v>
      </c>
      <c r="P14" s="130"/>
      <c r="Q14" s="134">
        <f t="shared" si="1"/>
        <v>650</v>
      </c>
      <c r="R14" s="130"/>
      <c r="S14" s="135"/>
      <c r="T14" s="95"/>
      <c r="U14" s="95"/>
      <c r="V14" s="130"/>
      <c r="W14" s="36"/>
      <c r="X14" s="36"/>
      <c r="Y14" s="36"/>
      <c r="Z14" s="36"/>
      <c r="AA14" s="36"/>
      <c r="AB14" s="36"/>
      <c r="AC14" s="98" t="s">
        <v>104</v>
      </c>
      <c r="AD14" s="137">
        <f>VLOOKUP($AD$12,company2,4,FALSE)</f>
        <v>655557000385</v>
      </c>
      <c r="AE14" s="91"/>
      <c r="AF14" s="92"/>
      <c r="AG14" s="138"/>
      <c r="AH14" s="66"/>
    </row>
    <row r="15" ht="20.25" customHeight="1">
      <c r="A15" s="34"/>
      <c r="B15" s="128">
        <f t="shared" si="2"/>
        <v>6</v>
      </c>
      <c r="C15" s="129" t="s">
        <v>105</v>
      </c>
      <c r="D15" s="95"/>
      <c r="E15" s="95"/>
      <c r="F15" s="95"/>
      <c r="G15" s="95"/>
      <c r="H15" s="95"/>
      <c r="I15" s="95"/>
      <c r="J15" s="95"/>
      <c r="K15" s="95"/>
      <c r="L15" s="130"/>
      <c r="M15" s="131">
        <v>10.0</v>
      </c>
      <c r="N15" s="132" t="s">
        <v>106</v>
      </c>
      <c r="O15" s="133">
        <v>195.0</v>
      </c>
      <c r="P15" s="130"/>
      <c r="Q15" s="134">
        <f t="shared" si="1"/>
        <v>1950</v>
      </c>
      <c r="R15" s="130"/>
      <c r="S15" s="135"/>
      <c r="T15" s="95"/>
      <c r="U15" s="95"/>
      <c r="V15" s="130"/>
      <c r="W15" s="36"/>
      <c r="X15" s="36"/>
      <c r="Y15" s="36"/>
      <c r="Z15" s="36"/>
      <c r="AA15" s="36"/>
      <c r="AB15" s="36"/>
      <c r="AC15" s="98" t="s">
        <v>107</v>
      </c>
      <c r="AD15" s="137" t="str">
        <f>VLOOKUP(AD12,company2,3,FALSE)</f>
        <v>094-6537905</v>
      </c>
      <c r="AE15" s="91"/>
      <c r="AF15" s="92"/>
      <c r="AG15" s="138"/>
      <c r="AH15" s="66"/>
    </row>
    <row r="16" ht="20.25" customHeight="1">
      <c r="A16" s="34"/>
      <c r="B16" s="128">
        <f t="shared" si="2"/>
        <v>7</v>
      </c>
      <c r="C16" s="129" t="s">
        <v>108</v>
      </c>
      <c r="D16" s="95"/>
      <c r="E16" s="95"/>
      <c r="F16" s="95"/>
      <c r="G16" s="95"/>
      <c r="H16" s="95"/>
      <c r="I16" s="95"/>
      <c r="J16" s="95"/>
      <c r="K16" s="95"/>
      <c r="L16" s="130"/>
      <c r="M16" s="131">
        <v>1.0</v>
      </c>
      <c r="N16" s="132" t="s">
        <v>109</v>
      </c>
      <c r="O16" s="133">
        <v>180.0</v>
      </c>
      <c r="P16" s="130"/>
      <c r="Q16" s="134">
        <f t="shared" si="1"/>
        <v>180</v>
      </c>
      <c r="R16" s="130"/>
      <c r="S16" s="135"/>
      <c r="T16" s="95"/>
      <c r="U16" s="95"/>
      <c r="V16" s="130"/>
      <c r="W16" s="36"/>
      <c r="X16" s="36"/>
      <c r="Y16" s="36"/>
      <c r="Z16" s="36"/>
      <c r="AA16" s="36"/>
      <c r="AB16" s="36"/>
      <c r="AC16" s="98" t="s">
        <v>110</v>
      </c>
      <c r="AD16" s="136" t="s">
        <v>111</v>
      </c>
      <c r="AE16" s="139" t="str">
        <f>"/"&amp;'หน้าหลัก'!C9</f>
        <v>/2567</v>
      </c>
      <c r="AF16" s="139"/>
      <c r="AG16" s="140" t="str">
        <f>AD16&amp;AE16</f>
        <v>…………/2567</v>
      </c>
      <c r="AH16" s="66"/>
    </row>
    <row r="17" ht="20.25" customHeight="1">
      <c r="A17" s="34"/>
      <c r="B17" s="128" t="str">
        <f t="shared" si="2"/>
        <v/>
      </c>
      <c r="C17" s="129"/>
      <c r="D17" s="95"/>
      <c r="E17" s="95"/>
      <c r="F17" s="95"/>
      <c r="G17" s="95"/>
      <c r="H17" s="95"/>
      <c r="I17" s="95"/>
      <c r="J17" s="95"/>
      <c r="K17" s="95"/>
      <c r="L17" s="130"/>
      <c r="M17" s="131"/>
      <c r="N17" s="132"/>
      <c r="O17" s="133"/>
      <c r="P17" s="130"/>
      <c r="Q17" s="134" t="str">
        <f t="shared" si="1"/>
        <v/>
      </c>
      <c r="R17" s="130"/>
      <c r="S17" s="135"/>
      <c r="T17" s="95"/>
      <c r="U17" s="95"/>
      <c r="V17" s="130"/>
      <c r="W17" s="36"/>
      <c r="X17" s="36"/>
      <c r="Y17" s="36"/>
      <c r="Z17" s="36"/>
      <c r="AA17" s="36"/>
      <c r="AB17" s="36"/>
      <c r="AC17" s="98" t="s">
        <v>112</v>
      </c>
      <c r="AD17" s="141">
        <v>243376.0</v>
      </c>
      <c r="AE17" s="139" t="str">
        <f t="shared" ref="AE17:AE19" si="3">TEXT(DAY(AD17)&amp;"/"&amp;MONTH(AD17)&amp;"/"&amp;YEAR(AD17)-543,"dddd")</f>
        <v>วันพุธ</v>
      </c>
      <c r="AF17" s="139" t="str">
        <f t="shared" ref="AF17:AF18" si="4">IF(OR(AE17="เสาร์",AE17="อาทิตย์"),"วันตรงกับเสาร์/อาทิตย์","")</f>
        <v/>
      </c>
      <c r="AG17" s="140" t="str">
        <f t="shared" ref="AG17:AG19" si="5">DAY(AD17)&amp;" เดือน "&amp;TEXT(AD17,"MMMM")&amp;" พ.ศ."&amp;YEAR(AD17)</f>
        <v>3 เดือน พฤษภาคม พ.ศ.2566</v>
      </c>
      <c r="AH17" s="66"/>
    </row>
    <row r="18" ht="20.25" customHeight="1">
      <c r="A18" s="34"/>
      <c r="B18" s="128" t="str">
        <f t="shared" si="2"/>
        <v/>
      </c>
      <c r="C18" s="129"/>
      <c r="D18" s="95"/>
      <c r="E18" s="95"/>
      <c r="F18" s="95"/>
      <c r="G18" s="95"/>
      <c r="H18" s="95"/>
      <c r="I18" s="95"/>
      <c r="J18" s="95"/>
      <c r="K18" s="95"/>
      <c r="L18" s="130"/>
      <c r="M18" s="131"/>
      <c r="N18" s="132"/>
      <c r="O18" s="133"/>
      <c r="P18" s="130"/>
      <c r="Q18" s="134" t="str">
        <f t="shared" si="1"/>
        <v/>
      </c>
      <c r="R18" s="130"/>
      <c r="S18" s="135"/>
      <c r="T18" s="95"/>
      <c r="U18" s="95"/>
      <c r="V18" s="130"/>
      <c r="W18" s="36"/>
      <c r="X18" s="36"/>
      <c r="Y18" s="36"/>
      <c r="Z18" s="36"/>
      <c r="AA18" s="36"/>
      <c r="AB18" s="36"/>
      <c r="AC18" s="142" t="s">
        <v>113</v>
      </c>
      <c r="AD18" s="141">
        <v>243376.0</v>
      </c>
      <c r="AE18" s="139" t="str">
        <f t="shared" si="3"/>
        <v>วันพุธ</v>
      </c>
      <c r="AF18" s="139" t="str">
        <f t="shared" si="4"/>
        <v/>
      </c>
      <c r="AG18" s="140" t="str">
        <f t="shared" si="5"/>
        <v>3 เดือน พฤษภาคม พ.ศ.2566</v>
      </c>
      <c r="AH18" s="66"/>
    </row>
    <row r="19" ht="20.25" customHeight="1">
      <c r="A19" s="34"/>
      <c r="B19" s="128" t="str">
        <f t="shared" si="2"/>
        <v/>
      </c>
      <c r="C19" s="129"/>
      <c r="D19" s="95"/>
      <c r="E19" s="95"/>
      <c r="F19" s="95"/>
      <c r="G19" s="95"/>
      <c r="H19" s="95"/>
      <c r="I19" s="95"/>
      <c r="J19" s="95"/>
      <c r="K19" s="95"/>
      <c r="L19" s="130"/>
      <c r="M19" s="131"/>
      <c r="N19" s="132"/>
      <c r="O19" s="133"/>
      <c r="P19" s="130"/>
      <c r="Q19" s="134" t="str">
        <f t="shared" si="1"/>
        <v/>
      </c>
      <c r="R19" s="130"/>
      <c r="S19" s="135"/>
      <c r="T19" s="95"/>
      <c r="U19" s="95"/>
      <c r="V19" s="130"/>
      <c r="W19" s="36"/>
      <c r="X19" s="36"/>
      <c r="Y19" s="36"/>
      <c r="Z19" s="36"/>
      <c r="AA19" s="36"/>
      <c r="AB19" s="36"/>
      <c r="AC19" s="142" t="s">
        <v>114</v>
      </c>
      <c r="AD19" s="141">
        <v>243376.0</v>
      </c>
      <c r="AE19" s="139" t="str">
        <f t="shared" si="3"/>
        <v>วันพุธ</v>
      </c>
      <c r="AF19" s="139"/>
      <c r="AG19" s="140" t="str">
        <f t="shared" si="5"/>
        <v>3 เดือน พฤษภาคม พ.ศ.2566</v>
      </c>
      <c r="AH19" s="66"/>
    </row>
    <row r="20" ht="20.25" customHeight="1">
      <c r="A20" s="34"/>
      <c r="B20" s="128" t="str">
        <f t="shared" si="2"/>
        <v/>
      </c>
      <c r="C20" s="129"/>
      <c r="D20" s="95"/>
      <c r="E20" s="95"/>
      <c r="F20" s="95"/>
      <c r="G20" s="95"/>
      <c r="H20" s="95"/>
      <c r="I20" s="95"/>
      <c r="J20" s="95"/>
      <c r="K20" s="95"/>
      <c r="L20" s="130"/>
      <c r="M20" s="131"/>
      <c r="N20" s="132"/>
      <c r="O20" s="133"/>
      <c r="P20" s="130"/>
      <c r="Q20" s="134" t="str">
        <f t="shared" si="1"/>
        <v/>
      </c>
      <c r="R20" s="130"/>
      <c r="S20" s="135"/>
      <c r="T20" s="95"/>
      <c r="U20" s="95"/>
      <c r="V20" s="130"/>
      <c r="W20" s="36"/>
      <c r="X20" s="36"/>
      <c r="Y20" s="36"/>
      <c r="Z20" s="36"/>
      <c r="AA20" s="36"/>
      <c r="AB20" s="36"/>
      <c r="AC20" s="142" t="s">
        <v>115</v>
      </c>
      <c r="AD20" s="143" t="s">
        <v>116</v>
      </c>
      <c r="AE20" s="91"/>
      <c r="AF20" s="92"/>
      <c r="AG20" s="144"/>
      <c r="AH20" s="66"/>
    </row>
    <row r="21" ht="20.25" customHeight="1">
      <c r="A21" s="34"/>
      <c r="B21" s="128" t="str">
        <f t="shared" si="2"/>
        <v/>
      </c>
      <c r="C21" s="129"/>
      <c r="D21" s="95"/>
      <c r="E21" s="95"/>
      <c r="F21" s="95"/>
      <c r="G21" s="95"/>
      <c r="H21" s="95"/>
      <c r="I21" s="95"/>
      <c r="J21" s="95"/>
      <c r="K21" s="95"/>
      <c r="L21" s="130"/>
      <c r="M21" s="131"/>
      <c r="N21" s="132"/>
      <c r="O21" s="133"/>
      <c r="P21" s="130"/>
      <c r="Q21" s="134" t="str">
        <f t="shared" si="1"/>
        <v/>
      </c>
      <c r="R21" s="130"/>
      <c r="S21" s="135"/>
      <c r="T21" s="95"/>
      <c r="U21" s="95"/>
      <c r="V21" s="130"/>
      <c r="W21" s="36"/>
      <c r="X21" s="36"/>
      <c r="Y21" s="36"/>
      <c r="Z21" s="36"/>
      <c r="AA21" s="36"/>
      <c r="AB21" s="36"/>
      <c r="AC21" s="98" t="s">
        <v>117</v>
      </c>
      <c r="AD21" s="141">
        <v>243376.0</v>
      </c>
      <c r="AE21" s="139" t="str">
        <f>TEXT(DAY(AD21)&amp;"/"&amp;MONTH(AD21)&amp;"/"&amp;YEAR(AD21)-543,"dddd")</f>
        <v>วันพุธ</v>
      </c>
      <c r="AF21" s="139" t="str">
        <f>IF(OR(AE21="เสาร์",AE21="อาทิตย์"),"วันตรงกับเสาร์/อาทิตย์","")</f>
        <v/>
      </c>
      <c r="AG21" s="140" t="str">
        <f>DAY(AD21)&amp;" เดือน "&amp;TEXT(AD21,"MMMM")&amp;" พ.ศ."&amp;YEAR(AD21)</f>
        <v>3 เดือน พฤษภาคม พ.ศ.2566</v>
      </c>
      <c r="AH21" s="66"/>
    </row>
    <row r="22" ht="20.25" customHeight="1">
      <c r="A22" s="34"/>
      <c r="B22" s="128" t="str">
        <f t="shared" si="2"/>
        <v/>
      </c>
      <c r="C22" s="129"/>
      <c r="D22" s="95"/>
      <c r="E22" s="95"/>
      <c r="F22" s="95"/>
      <c r="G22" s="95"/>
      <c r="H22" s="95"/>
      <c r="I22" s="95"/>
      <c r="J22" s="95"/>
      <c r="K22" s="95"/>
      <c r="L22" s="130"/>
      <c r="M22" s="131"/>
      <c r="N22" s="132"/>
      <c r="O22" s="133"/>
      <c r="P22" s="130"/>
      <c r="Q22" s="134" t="str">
        <f t="shared" si="1"/>
        <v/>
      </c>
      <c r="R22" s="130"/>
      <c r="S22" s="135"/>
      <c r="T22" s="95"/>
      <c r="U22" s="95"/>
      <c r="V22" s="130"/>
      <c r="W22" s="36"/>
      <c r="X22" s="36"/>
      <c r="Y22" s="36"/>
      <c r="Z22" s="36"/>
      <c r="AA22" s="36"/>
      <c r="AB22" s="36"/>
      <c r="AC22" s="98" t="s">
        <v>118</v>
      </c>
      <c r="AD22" s="136" t="s">
        <v>2</v>
      </c>
      <c r="AE22" s="139" t="str">
        <f>"/"&amp;'หน้าหลัก'!C9</f>
        <v>/2567</v>
      </c>
      <c r="AF22" s="139"/>
      <c r="AG22" s="140" t="str">
        <f>AD22&amp;AE22</f>
        <v> /2567</v>
      </c>
      <c r="AH22" s="66"/>
    </row>
    <row r="23" ht="20.25" customHeight="1">
      <c r="A23" s="34"/>
      <c r="B23" s="128" t="str">
        <f t="shared" si="2"/>
        <v/>
      </c>
      <c r="C23" s="129"/>
      <c r="D23" s="95"/>
      <c r="E23" s="95"/>
      <c r="F23" s="95"/>
      <c r="G23" s="95"/>
      <c r="H23" s="95"/>
      <c r="I23" s="95"/>
      <c r="J23" s="95"/>
      <c r="K23" s="95"/>
      <c r="L23" s="130"/>
      <c r="M23" s="131"/>
      <c r="N23" s="132"/>
      <c r="O23" s="133"/>
      <c r="P23" s="130"/>
      <c r="Q23" s="134" t="str">
        <f t="shared" si="1"/>
        <v/>
      </c>
      <c r="R23" s="130"/>
      <c r="S23" s="135"/>
      <c r="T23" s="95"/>
      <c r="U23" s="95"/>
      <c r="V23" s="130"/>
      <c r="W23" s="36"/>
      <c r="X23" s="36"/>
      <c r="Y23" s="36"/>
      <c r="Z23" s="36"/>
      <c r="AA23" s="36"/>
      <c r="AB23" s="36"/>
      <c r="AC23" s="98" t="s">
        <v>119</v>
      </c>
      <c r="AD23" s="141">
        <v>243376.0</v>
      </c>
      <c r="AE23" s="139" t="str">
        <f t="shared" ref="AE23:AE24" si="6">TEXT(DAY(AD23)&amp;"/"&amp;MONTH(AD23)&amp;"/"&amp;YEAR(AD23)-543,"dddd")</f>
        <v>วันพุธ</v>
      </c>
      <c r="AF23" s="139" t="str">
        <f>IF(AD17&gt;AD23,"วันที่สั่งซื้อก่อนวันที่ขออนุมัติ",IF(OR(AE23="เสาร์",AE23="อาทิตย์"),"วันตรงกับเสาร์/อาทิตย์",""))</f>
        <v/>
      </c>
      <c r="AG23" s="140" t="str">
        <f t="shared" ref="AG23:AG24" si="7">DAY(AD23)&amp;" เดือน "&amp;TEXT(AD23,"MMMM")&amp;" พ.ศ."&amp;YEAR(AD23)</f>
        <v>3 เดือน พฤษภาคม พ.ศ.2566</v>
      </c>
      <c r="AH23" s="66"/>
    </row>
    <row r="24" ht="20.25" customHeight="1">
      <c r="A24" s="34"/>
      <c r="B24" s="128" t="str">
        <f t="shared" si="2"/>
        <v/>
      </c>
      <c r="C24" s="129"/>
      <c r="D24" s="95"/>
      <c r="E24" s="95"/>
      <c r="F24" s="95"/>
      <c r="G24" s="95"/>
      <c r="H24" s="95"/>
      <c r="I24" s="95"/>
      <c r="J24" s="95"/>
      <c r="K24" s="95"/>
      <c r="L24" s="130"/>
      <c r="M24" s="131"/>
      <c r="N24" s="132"/>
      <c r="O24" s="133"/>
      <c r="P24" s="130"/>
      <c r="Q24" s="134" t="str">
        <f t="shared" si="1"/>
        <v/>
      </c>
      <c r="R24" s="130"/>
      <c r="S24" s="135"/>
      <c r="T24" s="95"/>
      <c r="U24" s="95"/>
      <c r="V24" s="130"/>
      <c r="W24" s="36"/>
      <c r="X24" s="36"/>
      <c r="Y24" s="36"/>
      <c r="Z24" s="36"/>
      <c r="AA24" s="36"/>
      <c r="AB24" s="36"/>
      <c r="AC24" s="98" t="s">
        <v>120</v>
      </c>
      <c r="AD24" s="141">
        <v>243376.0</v>
      </c>
      <c r="AE24" s="139" t="str">
        <f t="shared" si="6"/>
        <v>วันพุธ</v>
      </c>
      <c r="AF24" s="139"/>
      <c r="AG24" s="140" t="str">
        <f t="shared" si="7"/>
        <v>3 เดือน พฤษภาคม พ.ศ.2566</v>
      </c>
      <c r="AH24" s="66"/>
    </row>
    <row r="25" ht="20.25" customHeight="1">
      <c r="A25" s="34"/>
      <c r="B25" s="128" t="str">
        <f t="shared" si="2"/>
        <v/>
      </c>
      <c r="C25" s="129"/>
      <c r="D25" s="95"/>
      <c r="E25" s="95"/>
      <c r="F25" s="95"/>
      <c r="G25" s="95"/>
      <c r="H25" s="95"/>
      <c r="I25" s="95"/>
      <c r="J25" s="95"/>
      <c r="K25" s="95"/>
      <c r="L25" s="130"/>
      <c r="M25" s="131"/>
      <c r="N25" s="132"/>
      <c r="O25" s="133"/>
      <c r="P25" s="130"/>
      <c r="Q25" s="134" t="str">
        <f t="shared" si="1"/>
        <v/>
      </c>
      <c r="R25" s="130"/>
      <c r="S25" s="135"/>
      <c r="T25" s="95"/>
      <c r="U25" s="95"/>
      <c r="V25" s="130"/>
      <c r="W25" s="36"/>
      <c r="X25" s="36"/>
      <c r="Y25" s="36"/>
      <c r="Z25" s="36"/>
      <c r="AA25" s="36"/>
      <c r="AB25" s="36"/>
      <c r="AC25" s="98" t="s">
        <v>121</v>
      </c>
      <c r="AD25" s="145">
        <v>3.0</v>
      </c>
      <c r="AE25" s="139"/>
      <c r="AF25" s="139"/>
      <c r="AG25" s="140"/>
      <c r="AH25" s="66"/>
    </row>
    <row r="26" ht="20.25" customHeight="1">
      <c r="A26" s="34"/>
      <c r="B26" s="128" t="str">
        <f t="shared" si="2"/>
        <v/>
      </c>
      <c r="C26" s="129"/>
      <c r="D26" s="95"/>
      <c r="E26" s="95"/>
      <c r="F26" s="95"/>
      <c r="G26" s="95"/>
      <c r="H26" s="95"/>
      <c r="I26" s="95"/>
      <c r="J26" s="95"/>
      <c r="K26" s="95"/>
      <c r="L26" s="130"/>
      <c r="M26" s="131"/>
      <c r="N26" s="132"/>
      <c r="O26" s="133"/>
      <c r="P26" s="130"/>
      <c r="Q26" s="134" t="str">
        <f t="shared" si="1"/>
        <v/>
      </c>
      <c r="R26" s="130"/>
      <c r="S26" s="135"/>
      <c r="T26" s="95"/>
      <c r="U26" s="95"/>
      <c r="V26" s="130"/>
      <c r="W26" s="36"/>
      <c r="X26" s="36"/>
      <c r="Y26" s="36"/>
      <c r="Z26" s="36"/>
      <c r="AA26" s="36"/>
      <c r="AB26" s="36"/>
      <c r="AC26" s="142" t="s">
        <v>122</v>
      </c>
      <c r="AD26" s="141">
        <f>AD23+AD25</f>
        <v>243379</v>
      </c>
      <c r="AE26" s="139" t="str">
        <f t="shared" ref="AE26:AE27" si="8">TEXT(DAY(AD26)&amp;"/"&amp;MONTH(AD26)&amp;"/"&amp;YEAR(AD26)-543,"dddd")</f>
        <v>วันเสาร์</v>
      </c>
      <c r="AF26" s="139" t="str">
        <f>IF(OR(AE26="เสาร์",AE26="อาทิตย์"),"วันส่งมอบตรงกับเสาร์/อาทิตย์","")</f>
        <v/>
      </c>
      <c r="AG26" s="140" t="str">
        <f t="shared" ref="AG26:AG27" si="9">DAY(AD26)&amp;" เดือน "&amp;TEXT(AD26,"MMMM")&amp;" พ.ศ."&amp;YEAR(AD26)</f>
        <v>6 เดือน พฤษภาคม พ.ศ.2566</v>
      </c>
      <c r="AH26" s="66"/>
    </row>
    <row r="27" ht="20.25" customHeight="1">
      <c r="A27" s="34"/>
      <c r="B27" s="128" t="str">
        <f t="shared" si="2"/>
        <v/>
      </c>
      <c r="C27" s="129"/>
      <c r="D27" s="95"/>
      <c r="E27" s="95"/>
      <c r="F27" s="95"/>
      <c r="G27" s="95"/>
      <c r="H27" s="95"/>
      <c r="I27" s="95"/>
      <c r="J27" s="95"/>
      <c r="K27" s="95"/>
      <c r="L27" s="130"/>
      <c r="M27" s="131"/>
      <c r="N27" s="132"/>
      <c r="O27" s="133"/>
      <c r="P27" s="130"/>
      <c r="Q27" s="134" t="str">
        <f t="shared" si="1"/>
        <v/>
      </c>
      <c r="R27" s="130"/>
      <c r="S27" s="135"/>
      <c r="T27" s="95"/>
      <c r="U27" s="95"/>
      <c r="V27" s="130"/>
      <c r="W27" s="36"/>
      <c r="X27" s="36"/>
      <c r="Y27" s="36"/>
      <c r="Z27" s="36"/>
      <c r="AA27" s="36"/>
      <c r="AB27" s="36"/>
      <c r="AC27" s="142" t="s">
        <v>123</v>
      </c>
      <c r="AD27" s="141">
        <v>243379.0</v>
      </c>
      <c r="AE27" s="139" t="str">
        <f t="shared" si="8"/>
        <v>วันเสาร์</v>
      </c>
      <c r="AF27" s="139" t="str">
        <f>IF(AD27&gt;AD26,"ส่งมอบเกินกำหนด","")</f>
        <v/>
      </c>
      <c r="AG27" s="140" t="str">
        <f t="shared" si="9"/>
        <v>6 เดือน พฤษภาคม พ.ศ.2566</v>
      </c>
      <c r="AH27" s="66"/>
    </row>
    <row r="28" ht="20.25" customHeight="1">
      <c r="A28" s="34"/>
      <c r="B28" s="128" t="str">
        <f t="shared" si="2"/>
        <v/>
      </c>
      <c r="C28" s="129"/>
      <c r="D28" s="95"/>
      <c r="E28" s="95"/>
      <c r="F28" s="95"/>
      <c r="G28" s="95"/>
      <c r="H28" s="95"/>
      <c r="I28" s="95"/>
      <c r="J28" s="95"/>
      <c r="K28" s="95"/>
      <c r="L28" s="130"/>
      <c r="M28" s="131"/>
      <c r="N28" s="132"/>
      <c r="O28" s="133"/>
      <c r="P28" s="130"/>
      <c r="Q28" s="134" t="str">
        <f t="shared" si="1"/>
        <v/>
      </c>
      <c r="R28" s="130"/>
      <c r="S28" s="135"/>
      <c r="T28" s="95"/>
      <c r="U28" s="95"/>
      <c r="V28" s="130"/>
      <c r="W28" s="36"/>
      <c r="X28" s="36"/>
      <c r="Y28" s="36"/>
      <c r="Z28" s="36"/>
      <c r="AA28" s="36"/>
      <c r="AB28" s="36"/>
      <c r="AC28" s="142" t="s">
        <v>124</v>
      </c>
      <c r="AD28" s="146" t="s">
        <v>125</v>
      </c>
      <c r="AE28" s="91"/>
      <c r="AF28" s="92"/>
      <c r="AG28" s="147"/>
      <c r="AH28" s="66"/>
    </row>
    <row r="29" ht="20.25" customHeight="1">
      <c r="A29" s="34"/>
      <c r="B29" s="128" t="str">
        <f t="shared" si="2"/>
        <v/>
      </c>
      <c r="C29" s="129"/>
      <c r="D29" s="95"/>
      <c r="E29" s="95"/>
      <c r="F29" s="95"/>
      <c r="G29" s="95"/>
      <c r="H29" s="95"/>
      <c r="I29" s="95"/>
      <c r="J29" s="95"/>
      <c r="K29" s="95"/>
      <c r="L29" s="130"/>
      <c r="M29" s="131"/>
      <c r="N29" s="132"/>
      <c r="O29" s="133"/>
      <c r="P29" s="130"/>
      <c r="Q29" s="134" t="str">
        <f t="shared" si="1"/>
        <v/>
      </c>
      <c r="R29" s="130"/>
      <c r="S29" s="135"/>
      <c r="T29" s="95"/>
      <c r="U29" s="95"/>
      <c r="V29" s="130"/>
      <c r="W29" s="36"/>
      <c r="X29" s="36"/>
      <c r="Y29" s="36"/>
      <c r="Z29" s="36"/>
      <c r="AA29" s="36"/>
      <c r="AB29" s="36"/>
      <c r="AC29" s="142" t="s">
        <v>126</v>
      </c>
      <c r="AD29" s="141" t="s">
        <v>127</v>
      </c>
      <c r="AE29" s="139"/>
      <c r="AF29" s="139"/>
      <c r="AG29" s="140"/>
      <c r="AH29" s="66"/>
    </row>
    <row r="30" ht="20.25" customHeight="1">
      <c r="A30" s="34"/>
      <c r="B30" s="128" t="str">
        <f t="shared" si="2"/>
        <v/>
      </c>
      <c r="C30" s="129"/>
      <c r="D30" s="95"/>
      <c r="E30" s="95"/>
      <c r="F30" s="95"/>
      <c r="G30" s="95"/>
      <c r="H30" s="95"/>
      <c r="I30" s="95"/>
      <c r="J30" s="95"/>
      <c r="K30" s="95"/>
      <c r="L30" s="130"/>
      <c r="M30" s="131"/>
      <c r="N30" s="132"/>
      <c r="O30" s="133"/>
      <c r="P30" s="130"/>
      <c r="Q30" s="134" t="str">
        <f t="shared" si="1"/>
        <v/>
      </c>
      <c r="R30" s="130"/>
      <c r="S30" s="135"/>
      <c r="T30" s="95"/>
      <c r="U30" s="95"/>
      <c r="V30" s="130"/>
      <c r="W30" s="36"/>
      <c r="X30" s="36"/>
      <c r="Y30" s="36"/>
      <c r="Z30" s="36"/>
      <c r="AA30" s="36"/>
      <c r="AB30" s="36"/>
      <c r="AC30" s="142" t="s">
        <v>128</v>
      </c>
      <c r="AD30" s="141" t="s">
        <v>129</v>
      </c>
      <c r="AE30" s="139"/>
      <c r="AF30" s="139"/>
      <c r="AG30" s="140"/>
      <c r="AH30" s="66"/>
    </row>
    <row r="31" ht="20.25" customHeight="1">
      <c r="A31" s="34"/>
      <c r="B31" s="128" t="str">
        <f t="shared" si="2"/>
        <v/>
      </c>
      <c r="C31" s="129"/>
      <c r="D31" s="95"/>
      <c r="E31" s="95"/>
      <c r="F31" s="95"/>
      <c r="G31" s="95"/>
      <c r="H31" s="95"/>
      <c r="I31" s="95"/>
      <c r="J31" s="95"/>
      <c r="K31" s="95"/>
      <c r="L31" s="130"/>
      <c r="M31" s="131"/>
      <c r="N31" s="132"/>
      <c r="O31" s="133"/>
      <c r="P31" s="130"/>
      <c r="Q31" s="134" t="str">
        <f t="shared" si="1"/>
        <v/>
      </c>
      <c r="R31" s="130"/>
      <c r="S31" s="135"/>
      <c r="T31" s="95"/>
      <c r="U31" s="95"/>
      <c r="V31" s="130"/>
      <c r="W31" s="36"/>
      <c r="X31" s="36"/>
      <c r="Y31" s="36"/>
      <c r="Z31" s="36"/>
      <c r="AA31" s="36"/>
      <c r="AB31" s="36"/>
      <c r="AC31" s="142" t="s">
        <v>130</v>
      </c>
      <c r="AD31" s="148" t="s">
        <v>131</v>
      </c>
      <c r="AE31" s="139" t="str">
        <f>"/"&amp;'หน้าหลัก'!C9</f>
        <v>/2567</v>
      </c>
      <c r="AF31" s="139"/>
      <c r="AG31" s="140" t="str">
        <f>AD31&amp;AE31</f>
        <v>ร…………/2567</v>
      </c>
      <c r="AH31" s="66"/>
    </row>
    <row r="32" ht="20.25" customHeight="1">
      <c r="A32" s="34"/>
      <c r="B32" s="128" t="str">
        <f t="shared" si="2"/>
        <v/>
      </c>
      <c r="C32" s="129"/>
      <c r="D32" s="95"/>
      <c r="E32" s="95"/>
      <c r="F32" s="95"/>
      <c r="G32" s="95"/>
      <c r="H32" s="95"/>
      <c r="I32" s="95"/>
      <c r="J32" s="95"/>
      <c r="K32" s="95"/>
      <c r="L32" s="130"/>
      <c r="M32" s="131"/>
      <c r="N32" s="132"/>
      <c r="O32" s="133"/>
      <c r="P32" s="130"/>
      <c r="Q32" s="134" t="str">
        <f t="shared" si="1"/>
        <v/>
      </c>
      <c r="R32" s="130"/>
      <c r="S32" s="135"/>
      <c r="T32" s="95"/>
      <c r="U32" s="95"/>
      <c r="V32" s="130"/>
      <c r="W32" s="36"/>
      <c r="X32" s="36"/>
      <c r="Y32" s="36"/>
      <c r="Z32" s="36"/>
      <c r="AA32" s="36"/>
      <c r="AB32" s="36"/>
      <c r="AC32" s="142" t="s">
        <v>132</v>
      </c>
      <c r="AD32" s="141">
        <v>243379.0</v>
      </c>
      <c r="AE32" s="139" t="str">
        <f>TEXT(DAY(AD32)&amp;"/"&amp;MONTH(AD32)&amp;"/"&amp;YEAR(AD32)-543,"dddd")</f>
        <v>วันเสาร์</v>
      </c>
      <c r="AF32" s="139"/>
      <c r="AG32" s="140" t="str">
        <f>DAY(AD32)&amp;" เดือน "&amp;TEXT(AD32,"MMMM")&amp;" พ.ศ."&amp;YEAR(AD32)</f>
        <v>6 เดือน พฤษภาคม พ.ศ.2566</v>
      </c>
      <c r="AH32" s="66"/>
    </row>
    <row r="33" ht="20.25" customHeight="1">
      <c r="A33" s="34"/>
      <c r="B33" s="128" t="str">
        <f t="shared" si="2"/>
        <v/>
      </c>
      <c r="C33" s="129"/>
      <c r="D33" s="95"/>
      <c r="E33" s="95"/>
      <c r="F33" s="95"/>
      <c r="G33" s="95"/>
      <c r="H33" s="95"/>
      <c r="I33" s="95"/>
      <c r="J33" s="95"/>
      <c r="K33" s="95"/>
      <c r="L33" s="130"/>
      <c r="M33" s="131"/>
      <c r="N33" s="132"/>
      <c r="O33" s="133"/>
      <c r="P33" s="130"/>
      <c r="Q33" s="134" t="str">
        <f t="shared" si="1"/>
        <v/>
      </c>
      <c r="R33" s="130"/>
      <c r="S33" s="135"/>
      <c r="T33" s="95"/>
      <c r="U33" s="95"/>
      <c r="V33" s="130"/>
      <c r="W33" s="36"/>
      <c r="X33" s="36"/>
      <c r="Y33" s="36"/>
      <c r="Z33" s="36"/>
      <c r="AA33" s="36"/>
      <c r="AB33" s="36"/>
      <c r="AC33" s="142" t="s">
        <v>133</v>
      </c>
      <c r="AD33" s="136" t="str">
        <f>IF(AD27-AD26&lt;=0,"-",AD27-AD26)</f>
        <v>-</v>
      </c>
      <c r="AE33" s="139"/>
      <c r="AF33" s="139"/>
      <c r="AG33" s="140"/>
      <c r="AH33" s="66"/>
    </row>
    <row r="34" ht="20.25" customHeight="1">
      <c r="A34" s="34"/>
      <c r="B34" s="128" t="str">
        <f t="shared" si="2"/>
        <v/>
      </c>
      <c r="C34" s="129"/>
      <c r="D34" s="95"/>
      <c r="E34" s="95"/>
      <c r="F34" s="95"/>
      <c r="G34" s="95"/>
      <c r="H34" s="95"/>
      <c r="I34" s="95"/>
      <c r="J34" s="95"/>
      <c r="K34" s="95"/>
      <c r="L34" s="130"/>
      <c r="M34" s="131"/>
      <c r="N34" s="132"/>
      <c r="O34" s="133"/>
      <c r="P34" s="130"/>
      <c r="Q34" s="134" t="str">
        <f t="shared" si="1"/>
        <v/>
      </c>
      <c r="R34" s="130"/>
      <c r="S34" s="135"/>
      <c r="T34" s="95"/>
      <c r="U34" s="95"/>
      <c r="V34" s="130"/>
      <c r="W34" s="36"/>
      <c r="X34" s="36"/>
      <c r="Y34" s="36"/>
      <c r="Z34" s="36"/>
      <c r="AA34" s="36"/>
      <c r="AB34" s="36"/>
      <c r="AC34" s="142" t="s">
        <v>134</v>
      </c>
      <c r="AD34" s="146" t="s">
        <v>135</v>
      </c>
      <c r="AE34" s="91"/>
      <c r="AF34" s="92"/>
      <c r="AG34" s="147"/>
      <c r="AH34" s="66"/>
    </row>
    <row r="35" ht="20.25" customHeight="1">
      <c r="A35" s="34"/>
      <c r="B35" s="128" t="str">
        <f t="shared" si="2"/>
        <v/>
      </c>
      <c r="C35" s="129"/>
      <c r="D35" s="95"/>
      <c r="E35" s="95"/>
      <c r="F35" s="95"/>
      <c r="G35" s="95"/>
      <c r="H35" s="95"/>
      <c r="I35" s="95"/>
      <c r="J35" s="95"/>
      <c r="K35" s="95"/>
      <c r="L35" s="130"/>
      <c r="M35" s="131"/>
      <c r="N35" s="132"/>
      <c r="O35" s="133"/>
      <c r="P35" s="130"/>
      <c r="Q35" s="134" t="str">
        <f t="shared" si="1"/>
        <v/>
      </c>
      <c r="R35" s="130"/>
      <c r="S35" s="135"/>
      <c r="T35" s="95"/>
      <c r="U35" s="95"/>
      <c r="V35" s="130"/>
      <c r="W35" s="36"/>
      <c r="X35" s="36"/>
      <c r="Y35" s="36"/>
      <c r="Z35" s="36"/>
      <c r="AA35" s="36"/>
      <c r="AB35" s="36"/>
      <c r="AC35" s="142" t="s">
        <v>136</v>
      </c>
      <c r="AD35" s="149"/>
      <c r="AE35" s="139"/>
      <c r="AF35" s="139"/>
      <c r="AG35" s="150"/>
      <c r="AH35" s="66"/>
    </row>
    <row r="36" ht="20.25" customHeight="1">
      <c r="A36" s="34"/>
      <c r="B36" s="128" t="str">
        <f t="shared" si="2"/>
        <v/>
      </c>
      <c r="C36" s="129"/>
      <c r="D36" s="95"/>
      <c r="E36" s="95"/>
      <c r="F36" s="95"/>
      <c r="G36" s="95"/>
      <c r="H36" s="95"/>
      <c r="I36" s="95"/>
      <c r="J36" s="95"/>
      <c r="K36" s="95"/>
      <c r="L36" s="130"/>
      <c r="M36" s="131"/>
      <c r="N36" s="132"/>
      <c r="O36" s="133"/>
      <c r="P36" s="130"/>
      <c r="Q36" s="134" t="str">
        <f t="shared" si="1"/>
        <v/>
      </c>
      <c r="R36" s="130"/>
      <c r="S36" s="135"/>
      <c r="T36" s="95"/>
      <c r="U36" s="95"/>
      <c r="V36" s="130"/>
      <c r="W36" s="36"/>
      <c r="X36" s="36"/>
      <c r="Y36" s="36"/>
      <c r="Z36" s="36"/>
      <c r="AA36" s="36"/>
      <c r="AB36" s="36"/>
      <c r="AC36" s="142" t="s">
        <v>137</v>
      </c>
      <c r="AD36" s="136">
        <v>0.1</v>
      </c>
      <c r="AE36" s="151">
        <f>IF(AD33&lt;&gt;"-",IF(Q52*AD36/100&lt;100,100*AD33,ROUND(Q52*AD36/100*AD33,2)),0)</f>
        <v>0</v>
      </c>
      <c r="AF36" s="152" t="s">
        <v>39</v>
      </c>
      <c r="AG36" s="153"/>
      <c r="AH36" s="66"/>
    </row>
    <row r="37" ht="20.25" customHeight="1">
      <c r="A37" s="34"/>
      <c r="B37" s="128" t="str">
        <f t="shared" si="2"/>
        <v/>
      </c>
      <c r="C37" s="129"/>
      <c r="D37" s="95"/>
      <c r="E37" s="95"/>
      <c r="F37" s="95"/>
      <c r="G37" s="95"/>
      <c r="H37" s="95"/>
      <c r="I37" s="95"/>
      <c r="J37" s="95"/>
      <c r="K37" s="95"/>
      <c r="L37" s="130"/>
      <c r="M37" s="131"/>
      <c r="N37" s="132"/>
      <c r="O37" s="133"/>
      <c r="P37" s="130"/>
      <c r="Q37" s="134" t="str">
        <f t="shared" si="1"/>
        <v/>
      </c>
      <c r="R37" s="130"/>
      <c r="S37" s="135"/>
      <c r="T37" s="95"/>
      <c r="U37" s="95"/>
      <c r="V37" s="130"/>
      <c r="W37" s="36"/>
      <c r="X37" s="36"/>
      <c r="Y37" s="36"/>
      <c r="Z37" s="36"/>
      <c r="AA37" s="36"/>
      <c r="AB37" s="36"/>
      <c r="AC37" s="142" t="s">
        <v>138</v>
      </c>
      <c r="AD37" s="136" t="s">
        <v>139</v>
      </c>
      <c r="AE37" s="139">
        <f>IF(AD37="หัก",ROUND(Q52*1/100,2),0)</f>
        <v>0</v>
      </c>
      <c r="AF37" s="152" t="s">
        <v>39</v>
      </c>
      <c r="AG37" s="153"/>
      <c r="AH37" s="66"/>
    </row>
    <row r="38" ht="20.25" customHeight="1">
      <c r="A38" s="34"/>
      <c r="B38" s="128" t="str">
        <f t="shared" si="2"/>
        <v/>
      </c>
      <c r="C38" s="129"/>
      <c r="D38" s="95"/>
      <c r="E38" s="95"/>
      <c r="F38" s="95"/>
      <c r="G38" s="95"/>
      <c r="H38" s="95"/>
      <c r="I38" s="95"/>
      <c r="J38" s="95"/>
      <c r="K38" s="95"/>
      <c r="L38" s="130"/>
      <c r="M38" s="131"/>
      <c r="N38" s="132"/>
      <c r="O38" s="133"/>
      <c r="P38" s="130"/>
      <c r="Q38" s="134" t="str">
        <f t="shared" si="1"/>
        <v/>
      </c>
      <c r="R38" s="130"/>
      <c r="S38" s="135"/>
      <c r="T38" s="95"/>
      <c r="U38" s="95"/>
      <c r="V38" s="130"/>
      <c r="W38" s="36"/>
      <c r="X38" s="36"/>
      <c r="Y38" s="36"/>
      <c r="Z38" s="36"/>
      <c r="AA38" s="36"/>
      <c r="AB38" s="36"/>
      <c r="AC38" s="142" t="s">
        <v>140</v>
      </c>
      <c r="AD38" s="141"/>
      <c r="AE38" s="139" t="str">
        <f>TEXT(DAY(AD38)&amp;"/"&amp;MONTH(AD38)&amp;"/"&amp;YEAR(AD38)-543,"dddd")</f>
        <v>วันพฤหัสบดี</v>
      </c>
      <c r="AF38" s="139"/>
      <c r="AG38" s="140" t="str">
        <f>DAY(AD38)&amp;" เดือน "&amp;TEXT(AD38,"MMMM")&amp;" พ.ศ."&amp;YEAR(AD38)</f>
        <v>30 เดือน ธันวาคม พ.ศ.1899</v>
      </c>
      <c r="AH38" s="66"/>
    </row>
    <row r="39" ht="20.25" customHeight="1">
      <c r="A39" s="34"/>
      <c r="B39" s="128" t="str">
        <f t="shared" si="2"/>
        <v/>
      </c>
      <c r="C39" s="129"/>
      <c r="D39" s="95"/>
      <c r="E39" s="95"/>
      <c r="F39" s="95"/>
      <c r="G39" s="95"/>
      <c r="H39" s="95"/>
      <c r="I39" s="95"/>
      <c r="J39" s="95"/>
      <c r="K39" s="95"/>
      <c r="L39" s="130"/>
      <c r="M39" s="131"/>
      <c r="N39" s="132"/>
      <c r="O39" s="133"/>
      <c r="P39" s="130"/>
      <c r="Q39" s="134" t="str">
        <f t="shared" si="1"/>
        <v/>
      </c>
      <c r="R39" s="130"/>
      <c r="S39" s="135"/>
      <c r="T39" s="95"/>
      <c r="U39" s="95"/>
      <c r="V39" s="130"/>
      <c r="W39" s="36"/>
      <c r="X39" s="36"/>
      <c r="Y39" s="36"/>
      <c r="Z39" s="36"/>
      <c r="AA39" s="36"/>
      <c r="AB39" s="36"/>
      <c r="AC39" s="142" t="s">
        <v>141</v>
      </c>
      <c r="AD39" s="141"/>
      <c r="AE39" s="139"/>
      <c r="AF39" s="139"/>
      <c r="AG39" s="150"/>
      <c r="AH39" s="66"/>
    </row>
    <row r="40" ht="20.25" customHeight="1">
      <c r="A40" s="34"/>
      <c r="B40" s="128" t="str">
        <f t="shared" si="2"/>
        <v/>
      </c>
      <c r="C40" s="129"/>
      <c r="D40" s="95"/>
      <c r="E40" s="95"/>
      <c r="F40" s="95"/>
      <c r="G40" s="95"/>
      <c r="H40" s="95"/>
      <c r="I40" s="95"/>
      <c r="J40" s="95"/>
      <c r="K40" s="95"/>
      <c r="L40" s="130"/>
      <c r="M40" s="131"/>
      <c r="N40" s="132"/>
      <c r="O40" s="133"/>
      <c r="P40" s="130"/>
      <c r="Q40" s="134" t="str">
        <f t="shared" si="1"/>
        <v/>
      </c>
      <c r="R40" s="130"/>
      <c r="S40" s="135"/>
      <c r="T40" s="95"/>
      <c r="U40" s="95"/>
      <c r="V40" s="130"/>
      <c r="W40" s="36"/>
      <c r="X40" s="36"/>
      <c r="Y40" s="36"/>
      <c r="Z40" s="36"/>
      <c r="AA40" s="36"/>
      <c r="AB40" s="36"/>
      <c r="AC40" s="36"/>
      <c r="AD40" s="154"/>
      <c r="AE40" s="88"/>
      <c r="AF40" s="88"/>
      <c r="AG40" s="88"/>
      <c r="AH40" s="66"/>
    </row>
    <row r="41" ht="20.25" customHeight="1">
      <c r="A41" s="34"/>
      <c r="B41" s="128" t="str">
        <f t="shared" si="2"/>
        <v/>
      </c>
      <c r="C41" s="129"/>
      <c r="D41" s="95"/>
      <c r="E41" s="95"/>
      <c r="F41" s="95"/>
      <c r="G41" s="95"/>
      <c r="H41" s="95"/>
      <c r="I41" s="95"/>
      <c r="J41" s="95"/>
      <c r="K41" s="95"/>
      <c r="L41" s="130"/>
      <c r="M41" s="131"/>
      <c r="N41" s="132"/>
      <c r="O41" s="133"/>
      <c r="P41" s="130"/>
      <c r="Q41" s="134" t="str">
        <f t="shared" si="1"/>
        <v/>
      </c>
      <c r="R41" s="130"/>
      <c r="S41" s="135"/>
      <c r="T41" s="95"/>
      <c r="U41" s="95"/>
      <c r="V41" s="130"/>
      <c r="W41" s="36"/>
      <c r="X41" s="36"/>
      <c r="Y41" s="36"/>
      <c r="Z41" s="36"/>
      <c r="AA41" s="36"/>
      <c r="AB41" s="36"/>
      <c r="AC41" s="155" t="s">
        <v>142</v>
      </c>
      <c r="AD41" s="91"/>
      <c r="AE41" s="91"/>
      <c r="AF41" s="92"/>
      <c r="AG41" s="156"/>
      <c r="AH41" s="66"/>
    </row>
    <row r="42" ht="20.25" customHeight="1">
      <c r="A42" s="34"/>
      <c r="B42" s="128" t="str">
        <f t="shared" si="2"/>
        <v/>
      </c>
      <c r="C42" s="129"/>
      <c r="D42" s="95"/>
      <c r="E42" s="95"/>
      <c r="F42" s="95"/>
      <c r="G42" s="95"/>
      <c r="H42" s="95"/>
      <c r="I42" s="95"/>
      <c r="J42" s="95"/>
      <c r="K42" s="95"/>
      <c r="L42" s="130"/>
      <c r="M42" s="131"/>
      <c r="N42" s="132"/>
      <c r="O42" s="133"/>
      <c r="P42" s="130"/>
      <c r="Q42" s="134" t="str">
        <f t="shared" si="1"/>
        <v/>
      </c>
      <c r="R42" s="130"/>
      <c r="S42" s="135"/>
      <c r="T42" s="95"/>
      <c r="U42" s="95"/>
      <c r="V42" s="130"/>
      <c r="W42" s="36"/>
      <c r="X42" s="36"/>
      <c r="Y42" s="36"/>
      <c r="Z42" s="36"/>
      <c r="AA42" s="36"/>
      <c r="AB42" s="36"/>
      <c r="AC42" s="157" t="s">
        <v>143</v>
      </c>
      <c r="AD42" s="157" t="s">
        <v>144</v>
      </c>
      <c r="AE42" s="155" t="s">
        <v>143</v>
      </c>
      <c r="AF42" s="92"/>
      <c r="AG42" s="156"/>
      <c r="AH42" s="66"/>
    </row>
    <row r="43" ht="20.25" customHeight="1">
      <c r="A43" s="34"/>
      <c r="B43" s="128" t="str">
        <f t="shared" si="2"/>
        <v/>
      </c>
      <c r="C43" s="129"/>
      <c r="D43" s="95"/>
      <c r="E43" s="95"/>
      <c r="F43" s="95"/>
      <c r="G43" s="95"/>
      <c r="H43" s="95"/>
      <c r="I43" s="95"/>
      <c r="J43" s="95"/>
      <c r="K43" s="95"/>
      <c r="L43" s="130"/>
      <c r="M43" s="131"/>
      <c r="N43" s="132"/>
      <c r="O43" s="133"/>
      <c r="P43" s="130"/>
      <c r="Q43" s="134" t="str">
        <f t="shared" si="1"/>
        <v/>
      </c>
      <c r="R43" s="130"/>
      <c r="S43" s="135"/>
      <c r="T43" s="95"/>
      <c r="U43" s="95"/>
      <c r="V43" s="130"/>
      <c r="W43" s="36"/>
      <c r="X43" s="36"/>
      <c r="Y43" s="36"/>
      <c r="Z43" s="36"/>
      <c r="AA43" s="36"/>
      <c r="AB43" s="36"/>
      <c r="AC43" s="149" t="s">
        <v>145</v>
      </c>
      <c r="AD43" s="148" t="s">
        <v>146</v>
      </c>
      <c r="AE43" s="158" t="s">
        <v>147</v>
      </c>
      <c r="AF43" s="92"/>
      <c r="AG43" s="88"/>
      <c r="AH43" s="66"/>
    </row>
    <row r="44" ht="20.25" customHeight="1">
      <c r="A44" s="34"/>
      <c r="B44" s="128" t="str">
        <f t="shared" si="2"/>
        <v/>
      </c>
      <c r="C44" s="129"/>
      <c r="D44" s="95"/>
      <c r="E44" s="95"/>
      <c r="F44" s="95"/>
      <c r="G44" s="95"/>
      <c r="H44" s="95"/>
      <c r="I44" s="95"/>
      <c r="J44" s="95"/>
      <c r="K44" s="95"/>
      <c r="L44" s="130"/>
      <c r="M44" s="131"/>
      <c r="N44" s="132"/>
      <c r="O44" s="133"/>
      <c r="P44" s="130"/>
      <c r="Q44" s="134" t="str">
        <f t="shared" si="1"/>
        <v/>
      </c>
      <c r="R44" s="130"/>
      <c r="S44" s="135"/>
      <c r="T44" s="95"/>
      <c r="U44" s="95"/>
      <c r="V44" s="130"/>
      <c r="W44" s="36"/>
      <c r="X44" s="36"/>
      <c r="Y44" s="36"/>
      <c r="Z44" s="36"/>
      <c r="AA44" s="36"/>
      <c r="AB44" s="36"/>
      <c r="AC44" s="149" t="s">
        <v>148</v>
      </c>
      <c r="AD44" s="148" t="s">
        <v>149</v>
      </c>
      <c r="AE44" s="158" t="s">
        <v>147</v>
      </c>
      <c r="AF44" s="92"/>
      <c r="AG44" s="88"/>
      <c r="AH44" s="66"/>
    </row>
    <row r="45" ht="20.25" customHeight="1">
      <c r="A45" s="34"/>
      <c r="B45" s="159" t="str">
        <f>IF(Q45="","","(--"&amp;BAHTTEXT(Q45)&amp;"--)")</f>
        <v>(--หนึ่งหมื่นสี่ร้อยห้าสิบห้าบาทถ้วน--)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07"/>
      <c r="M45" s="161" t="s">
        <v>150</v>
      </c>
      <c r="N45" s="160"/>
      <c r="O45" s="160"/>
      <c r="P45" s="162"/>
      <c r="Q45" s="163">
        <f>SUM(Q5:R44)</f>
        <v>10455</v>
      </c>
      <c r="R45" s="162"/>
      <c r="S45" s="164" t="s">
        <v>39</v>
      </c>
      <c r="T45" s="160"/>
      <c r="U45" s="160"/>
      <c r="V45" s="162"/>
      <c r="W45" s="36"/>
      <c r="X45" s="36"/>
      <c r="Y45" s="36"/>
      <c r="Z45" s="36"/>
      <c r="AA45" s="36"/>
      <c r="AB45" s="36"/>
      <c r="AC45" s="149" t="s">
        <v>151</v>
      </c>
      <c r="AD45" s="148" t="s">
        <v>152</v>
      </c>
      <c r="AE45" s="158" t="s">
        <v>147</v>
      </c>
      <c r="AF45" s="92"/>
      <c r="AG45" s="88"/>
      <c r="AH45" s="66"/>
    </row>
    <row r="46" ht="20.25" customHeight="1">
      <c r="A46" s="34"/>
      <c r="B46" s="165" t="str">
        <f>IF(C46&lt;&gt;"",B39+1,"")</f>
        <v/>
      </c>
      <c r="C46" s="166"/>
      <c r="D46" s="166"/>
      <c r="E46" s="166"/>
      <c r="F46" s="166"/>
      <c r="G46" s="166"/>
      <c r="H46" s="166"/>
      <c r="I46" s="166"/>
      <c r="J46" s="166"/>
      <c r="K46" s="166"/>
      <c r="L46" s="69"/>
      <c r="M46" s="167" t="s">
        <v>153</v>
      </c>
      <c r="N46" s="91"/>
      <c r="O46" s="91"/>
      <c r="P46" s="92"/>
      <c r="Q46" s="168">
        <f>Q45-Q47</f>
        <v>683.97</v>
      </c>
      <c r="R46" s="92"/>
      <c r="S46" s="169"/>
      <c r="T46" s="170">
        <v>7.0</v>
      </c>
      <c r="U46" s="171" t="s">
        <v>154</v>
      </c>
      <c r="V46" s="172"/>
      <c r="W46" s="36"/>
      <c r="X46" s="36"/>
      <c r="Y46" s="36"/>
      <c r="Z46" s="36"/>
      <c r="AA46" s="36"/>
      <c r="AB46" s="36"/>
      <c r="AC46" s="173" t="s">
        <v>155</v>
      </c>
      <c r="AD46" s="174" t="s">
        <v>156</v>
      </c>
      <c r="AE46" s="158"/>
      <c r="AF46" s="92"/>
      <c r="AG46" s="88"/>
      <c r="AH46" s="66"/>
    </row>
    <row r="47" ht="20.25" customHeight="1">
      <c r="A47" s="34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7"/>
      <c r="M47" s="167" t="s">
        <v>157</v>
      </c>
      <c r="N47" s="91"/>
      <c r="O47" s="91"/>
      <c r="P47" s="92"/>
      <c r="Q47" s="168">
        <f>ROUND(Q45*100/(100+T46),2)</f>
        <v>9771.03</v>
      </c>
      <c r="R47" s="92"/>
      <c r="S47" s="178"/>
      <c r="T47" s="179"/>
      <c r="U47" s="179"/>
      <c r="V47" s="180"/>
      <c r="W47" s="36"/>
      <c r="X47" s="36"/>
      <c r="Y47" s="36"/>
      <c r="Z47" s="36"/>
      <c r="AA47" s="36"/>
      <c r="AB47" s="36"/>
      <c r="AC47" s="181" t="s">
        <v>158</v>
      </c>
      <c r="AD47" s="182">
        <f>AD18</f>
        <v>243376</v>
      </c>
      <c r="AE47" s="183"/>
      <c r="AF47" s="92"/>
      <c r="AG47" s="184" t="str">
        <f>DAY(AD47)&amp;" เดือน "&amp;TEXT(AD47,"MMMM")&amp;" พ.ศ."&amp;YEAR(AD47)</f>
        <v>3 เดือน พฤษภาคม พ.ศ.2566</v>
      </c>
      <c r="AH47" s="66"/>
    </row>
    <row r="48" ht="20.25" customHeight="1">
      <c r="A48" s="3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36"/>
      <c r="X48" s="36"/>
      <c r="Y48" s="36"/>
      <c r="Z48" s="36"/>
      <c r="AA48" s="36"/>
      <c r="AB48" s="36"/>
      <c r="AC48" s="149" t="s">
        <v>159</v>
      </c>
      <c r="AD48" s="148" t="s">
        <v>160</v>
      </c>
      <c r="AE48" s="158" t="s">
        <v>161</v>
      </c>
      <c r="AF48" s="92"/>
      <c r="AG48" s="88"/>
      <c r="AH48" s="66"/>
    </row>
    <row r="49" ht="20.25" customHeight="1">
      <c r="A49" s="3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36"/>
      <c r="X49" s="36"/>
      <c r="Y49" s="36"/>
      <c r="Z49" s="36"/>
      <c r="AA49" s="36"/>
      <c r="AB49" s="36"/>
      <c r="AC49" s="36"/>
      <c r="AD49" s="36"/>
      <c r="AE49" s="88"/>
      <c r="AF49" s="88"/>
      <c r="AG49" s="88"/>
      <c r="AH49" s="66"/>
    </row>
    <row r="50" ht="20.25" customHeight="1">
      <c r="A50" s="3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36"/>
      <c r="X50" s="36"/>
      <c r="Y50" s="36"/>
      <c r="Z50" s="36"/>
      <c r="AA50" s="36"/>
      <c r="AB50" s="36"/>
      <c r="AC50" s="185" t="s">
        <v>162</v>
      </c>
      <c r="AD50" s="16"/>
      <c r="AE50" s="16"/>
      <c r="AF50" s="17"/>
      <c r="AG50" s="156"/>
      <c r="AH50" s="66"/>
    </row>
    <row r="51" ht="20.25" customHeight="1">
      <c r="A51" s="3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36"/>
      <c r="X51" s="36"/>
      <c r="Y51" s="36"/>
      <c r="Z51" s="36"/>
      <c r="AA51" s="36"/>
      <c r="AB51" s="36"/>
      <c r="AC51" s="157" t="s">
        <v>143</v>
      </c>
      <c r="AD51" s="157" t="s">
        <v>144</v>
      </c>
      <c r="AE51" s="155" t="s">
        <v>143</v>
      </c>
      <c r="AF51" s="92"/>
      <c r="AG51" s="156"/>
      <c r="AH51" s="66"/>
    </row>
    <row r="52" ht="20.25" customHeight="1">
      <c r="A52" s="3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36"/>
      <c r="X52" s="36"/>
      <c r="Y52" s="36"/>
      <c r="Z52" s="36"/>
      <c r="AA52" s="36"/>
      <c r="AB52" s="36"/>
      <c r="AC52" s="149" t="s">
        <v>145</v>
      </c>
      <c r="AD52" s="148" t="s">
        <v>163</v>
      </c>
      <c r="AE52" s="158" t="s">
        <v>164</v>
      </c>
      <c r="AF52" s="92"/>
      <c r="AG52" s="88"/>
      <c r="AH52" s="66"/>
    </row>
    <row r="53" ht="24.0" customHeight="1">
      <c r="A53" s="3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36"/>
      <c r="X53" s="36"/>
      <c r="Y53" s="36"/>
      <c r="Z53" s="36"/>
      <c r="AA53" s="36"/>
      <c r="AB53" s="36"/>
      <c r="AC53" s="149" t="s">
        <v>148</v>
      </c>
      <c r="AD53" s="148" t="s">
        <v>165</v>
      </c>
      <c r="AE53" s="158" t="s">
        <v>147</v>
      </c>
      <c r="AF53" s="92"/>
      <c r="AG53" s="88"/>
      <c r="AH53" s="66"/>
    </row>
    <row r="54" ht="24.0" customHeight="1">
      <c r="A54" s="3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36"/>
      <c r="X54" s="36"/>
      <c r="Y54" s="36"/>
      <c r="Z54" s="36"/>
      <c r="AA54" s="36"/>
      <c r="AB54" s="36"/>
      <c r="AC54" s="149" t="s">
        <v>151</v>
      </c>
      <c r="AD54" s="148" t="s">
        <v>166</v>
      </c>
      <c r="AE54" s="158" t="s">
        <v>147</v>
      </c>
      <c r="AF54" s="92"/>
      <c r="AG54" s="88"/>
      <c r="AH54" s="66"/>
    </row>
    <row r="55" ht="24.0" customHeight="1">
      <c r="A55" s="3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36"/>
      <c r="X55" s="36"/>
      <c r="Y55" s="36"/>
      <c r="Z55" s="36"/>
      <c r="AA55" s="36"/>
      <c r="AB55" s="36"/>
      <c r="AC55" s="149" t="s">
        <v>155</v>
      </c>
      <c r="AD55" s="186" t="s">
        <v>167</v>
      </c>
      <c r="AE55" s="158"/>
      <c r="AF55" s="92"/>
      <c r="AG55" s="88"/>
      <c r="AH55" s="66"/>
    </row>
    <row r="56" ht="24.0" customHeight="1">
      <c r="A56" s="3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36"/>
      <c r="X56" s="36"/>
      <c r="Y56" s="36"/>
      <c r="Z56" s="36"/>
      <c r="AA56" s="36"/>
      <c r="AB56" s="36"/>
      <c r="AC56" s="181" t="s">
        <v>158</v>
      </c>
      <c r="AD56" s="182">
        <f>AD24</f>
        <v>243376</v>
      </c>
      <c r="AE56" s="183"/>
      <c r="AF56" s="92"/>
      <c r="AG56" s="184" t="str">
        <f>DAY(AD56)&amp;" เดือน "&amp;TEXT(AD56,"MMMM")&amp;" พ.ศ."&amp;YEAR(AD56)</f>
        <v>3 เดือน พฤษภาคม พ.ศ.2566</v>
      </c>
      <c r="AH56" s="66"/>
    </row>
    <row r="57" ht="24.0" customHeight="1">
      <c r="A57" s="3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36"/>
      <c r="X57" s="36"/>
      <c r="Y57" s="36"/>
      <c r="Z57" s="36"/>
      <c r="AA57" s="36"/>
      <c r="AB57" s="36"/>
      <c r="AC57" s="149" t="s">
        <v>159</v>
      </c>
      <c r="AD57" s="148" t="s">
        <v>160</v>
      </c>
      <c r="AE57" s="158" t="s">
        <v>161</v>
      </c>
      <c r="AF57" s="92"/>
      <c r="AG57" s="88"/>
      <c r="AH57" s="66"/>
    </row>
    <row r="58" ht="33.0" customHeight="1">
      <c r="A58" s="34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34"/>
      <c r="X58" s="34"/>
      <c r="Y58" s="34"/>
      <c r="Z58" s="34"/>
      <c r="AA58" s="34"/>
      <c r="AB58" s="34"/>
      <c r="AC58" s="34"/>
      <c r="AD58" s="187"/>
      <c r="AE58" s="56"/>
      <c r="AF58" s="56"/>
      <c r="AG58" s="56"/>
      <c r="AH58" s="66"/>
    </row>
    <row r="59" ht="24.0" customHeight="1">
      <c r="A59" s="33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33"/>
      <c r="X59" s="33"/>
      <c r="Y59" s="33"/>
      <c r="Z59" s="33"/>
      <c r="AA59" s="33"/>
      <c r="AB59" s="33"/>
      <c r="AC59" s="62"/>
      <c r="AD59" s="33"/>
      <c r="AE59" s="33"/>
      <c r="AF59" s="62"/>
      <c r="AG59" s="62"/>
      <c r="AH59" s="189"/>
    </row>
    <row r="60" ht="24.0" customHeight="1">
      <c r="A60" s="57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57"/>
      <c r="X60" s="57"/>
      <c r="Y60" s="57"/>
      <c r="Z60" s="57"/>
      <c r="AA60" s="57"/>
      <c r="AB60" s="57"/>
      <c r="AC60" s="57"/>
      <c r="AD60" s="190"/>
      <c r="AE60" s="64"/>
      <c r="AF60" s="64"/>
      <c r="AG60" s="64"/>
      <c r="AH60" s="191"/>
    </row>
    <row r="61" ht="24.0" customHeight="1">
      <c r="A61" s="57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57"/>
      <c r="X61" s="57"/>
      <c r="Y61" s="57"/>
      <c r="Z61" s="57"/>
      <c r="AA61" s="57"/>
      <c r="AB61" s="57"/>
      <c r="AC61" s="57"/>
      <c r="AD61" s="190"/>
      <c r="AE61" s="64"/>
      <c r="AF61" s="64"/>
      <c r="AG61" s="64"/>
      <c r="AH61" s="191"/>
    </row>
    <row r="62" ht="24.0" customHeight="1">
      <c r="A62" s="57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57"/>
      <c r="X62" s="57"/>
      <c r="Y62" s="57"/>
      <c r="Z62" s="57"/>
      <c r="AA62" s="57"/>
      <c r="AB62" s="57"/>
      <c r="AC62" s="57"/>
      <c r="AD62" s="190"/>
      <c r="AE62" s="64"/>
      <c r="AF62" s="64"/>
      <c r="AG62" s="64"/>
      <c r="AH62" s="191"/>
    </row>
    <row r="63" ht="24.0" customHeight="1">
      <c r="A63" s="57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57"/>
      <c r="X63" s="57"/>
      <c r="Y63" s="57"/>
      <c r="Z63" s="57"/>
      <c r="AA63" s="57"/>
      <c r="AB63" s="57"/>
      <c r="AC63" s="57"/>
      <c r="AD63" s="190"/>
      <c r="AE63" s="64"/>
      <c r="AF63" s="64"/>
      <c r="AG63" s="64"/>
      <c r="AH63" s="191"/>
    </row>
    <row r="64" ht="24.0" customHeight="1">
      <c r="A64" s="57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57"/>
      <c r="X64" s="57"/>
      <c r="Y64" s="57"/>
      <c r="Z64" s="57"/>
      <c r="AA64" s="57"/>
      <c r="AB64" s="57"/>
      <c r="AC64" s="57"/>
      <c r="AD64" s="190"/>
      <c r="AE64" s="64"/>
      <c r="AF64" s="64"/>
      <c r="AG64" s="64"/>
      <c r="AH64" s="191"/>
    </row>
    <row r="65" ht="24.0" customHeight="1">
      <c r="A65" s="57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57"/>
      <c r="X65" s="57"/>
      <c r="Y65" s="57"/>
      <c r="Z65" s="57"/>
      <c r="AA65" s="57"/>
      <c r="AB65" s="57"/>
      <c r="AC65" s="57"/>
      <c r="AD65" s="190"/>
      <c r="AE65" s="64"/>
      <c r="AF65" s="64"/>
      <c r="AG65" s="64"/>
      <c r="AH65" s="191"/>
    </row>
    <row r="66" ht="24.0" customHeight="1">
      <c r="A66" s="57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57"/>
      <c r="X66" s="57"/>
      <c r="Y66" s="57"/>
      <c r="Z66" s="57"/>
      <c r="AA66" s="57"/>
      <c r="AB66" s="57"/>
      <c r="AC66" s="57"/>
      <c r="AD66" s="190"/>
      <c r="AE66" s="64"/>
      <c r="AF66" s="64"/>
      <c r="AG66" s="64"/>
      <c r="AH66" s="191"/>
    </row>
    <row r="67" ht="24.0" customHeight="1">
      <c r="A67" s="57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57"/>
      <c r="X67" s="57"/>
      <c r="Y67" s="57"/>
      <c r="Z67" s="57"/>
      <c r="AA67" s="57"/>
      <c r="AB67" s="57"/>
      <c r="AC67" s="57"/>
      <c r="AD67" s="190"/>
      <c r="AE67" s="64"/>
      <c r="AF67" s="64"/>
      <c r="AG67" s="64"/>
      <c r="AH67" s="191"/>
    </row>
    <row r="68" ht="24.0" customHeight="1">
      <c r="A68" s="57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57"/>
      <c r="X68" s="57"/>
      <c r="Y68" s="57"/>
      <c r="Z68" s="57"/>
      <c r="AA68" s="57"/>
      <c r="AB68" s="57"/>
      <c r="AC68" s="57"/>
      <c r="AD68" s="190"/>
      <c r="AE68" s="64"/>
      <c r="AF68" s="64"/>
      <c r="AG68" s="64"/>
      <c r="AH68" s="191"/>
    </row>
    <row r="69" ht="24.0" customHeight="1">
      <c r="A69" s="57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57"/>
      <c r="X69" s="57"/>
      <c r="Y69" s="57"/>
      <c r="Z69" s="57"/>
      <c r="AA69" s="57"/>
      <c r="AB69" s="57"/>
      <c r="AC69" s="57"/>
      <c r="AD69" s="190"/>
      <c r="AE69" s="64"/>
      <c r="AF69" s="64"/>
      <c r="AG69" s="64"/>
      <c r="AH69" s="191"/>
    </row>
    <row r="70" ht="24.0" customHeight="1">
      <c r="A70" s="57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57"/>
      <c r="X70" s="57"/>
      <c r="Y70" s="57"/>
      <c r="Z70" s="57"/>
      <c r="AA70" s="57"/>
      <c r="AB70" s="57"/>
      <c r="AC70" s="57"/>
      <c r="AD70" s="190"/>
      <c r="AE70" s="64"/>
      <c r="AF70" s="64"/>
      <c r="AG70" s="64"/>
      <c r="AH70" s="191"/>
    </row>
    <row r="71" ht="24.0" customHeight="1">
      <c r="A71" s="57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57"/>
      <c r="X71" s="57"/>
      <c r="Y71" s="57"/>
      <c r="Z71" s="57"/>
      <c r="AA71" s="57"/>
      <c r="AB71" s="57"/>
      <c r="AC71" s="57"/>
      <c r="AD71" s="190"/>
      <c r="AE71" s="64"/>
      <c r="AF71" s="64"/>
      <c r="AG71" s="64"/>
      <c r="AH71" s="191"/>
    </row>
    <row r="72" ht="24.0" customHeight="1">
      <c r="A72" s="57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57"/>
      <c r="X72" s="57"/>
      <c r="Y72" s="57"/>
      <c r="Z72" s="57"/>
      <c r="AA72" s="57"/>
      <c r="AB72" s="57"/>
      <c r="AC72" s="57"/>
      <c r="AD72" s="190"/>
      <c r="AE72" s="64"/>
      <c r="AF72" s="64"/>
      <c r="AG72" s="64"/>
      <c r="AH72" s="191"/>
    </row>
    <row r="73" ht="24.0" customHeight="1">
      <c r="A73" s="57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57"/>
      <c r="X73" s="57"/>
      <c r="Y73" s="57"/>
      <c r="Z73" s="57"/>
      <c r="AA73" s="57"/>
      <c r="AB73" s="57"/>
      <c r="AC73" s="57"/>
      <c r="AD73" s="190"/>
      <c r="AE73" s="64"/>
      <c r="AF73" s="64"/>
      <c r="AG73" s="64"/>
      <c r="AH73" s="191"/>
    </row>
    <row r="74" ht="24.0" customHeight="1">
      <c r="A74" s="57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57"/>
      <c r="X74" s="57"/>
      <c r="Y74" s="57"/>
      <c r="Z74" s="57"/>
      <c r="AA74" s="57"/>
      <c r="AB74" s="57"/>
      <c r="AC74" s="57"/>
      <c r="AD74" s="190"/>
      <c r="AE74" s="64"/>
      <c r="AF74" s="64"/>
      <c r="AG74" s="64"/>
      <c r="AH74" s="191"/>
    </row>
    <row r="75" ht="24.0" customHeight="1">
      <c r="A75" s="57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57"/>
      <c r="X75" s="57"/>
      <c r="Y75" s="57"/>
      <c r="Z75" s="57"/>
      <c r="AA75" s="57"/>
      <c r="AB75" s="57"/>
      <c r="AC75" s="57"/>
      <c r="AD75" s="190"/>
      <c r="AE75" s="64"/>
      <c r="AF75" s="64"/>
      <c r="AG75" s="64"/>
      <c r="AH75" s="191"/>
    </row>
    <row r="76" ht="24.0" customHeight="1">
      <c r="A76" s="57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57"/>
      <c r="X76" s="57"/>
      <c r="Y76" s="57"/>
      <c r="Z76" s="57"/>
      <c r="AA76" s="57"/>
      <c r="AB76" s="57"/>
      <c r="AC76" s="57"/>
      <c r="AD76" s="190"/>
      <c r="AE76" s="64"/>
      <c r="AF76" s="64"/>
      <c r="AG76" s="64"/>
      <c r="AH76" s="191"/>
    </row>
    <row r="77" ht="24.0" customHeight="1">
      <c r="A77" s="57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57"/>
      <c r="X77" s="57"/>
      <c r="Y77" s="57"/>
      <c r="Z77" s="57"/>
      <c r="AA77" s="57"/>
      <c r="AB77" s="57"/>
      <c r="AC77" s="57"/>
      <c r="AD77" s="190"/>
      <c r="AE77" s="64"/>
      <c r="AF77" s="64"/>
      <c r="AG77" s="64"/>
      <c r="AH77" s="191"/>
    </row>
    <row r="78" ht="24.0" customHeight="1">
      <c r="A78" s="57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57"/>
      <c r="X78" s="57"/>
      <c r="Y78" s="57"/>
      <c r="Z78" s="57"/>
      <c r="AA78" s="57"/>
      <c r="AB78" s="57"/>
      <c r="AC78" s="57"/>
      <c r="AD78" s="190"/>
      <c r="AE78" s="64"/>
      <c r="AF78" s="64"/>
      <c r="AG78" s="64"/>
      <c r="AH78" s="191"/>
    </row>
    <row r="79" ht="24.0" customHeight="1">
      <c r="A79" s="57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57"/>
      <c r="X79" s="57"/>
      <c r="Y79" s="57"/>
      <c r="Z79" s="57"/>
      <c r="AA79" s="57"/>
      <c r="AB79" s="57"/>
      <c r="AC79" s="57"/>
      <c r="AD79" s="190"/>
      <c r="AE79" s="64"/>
      <c r="AF79" s="64"/>
      <c r="AG79" s="64"/>
      <c r="AH79" s="191"/>
    </row>
    <row r="80" ht="24.0" customHeight="1">
      <c r="A80" s="57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57"/>
      <c r="X80" s="57"/>
      <c r="Y80" s="57"/>
      <c r="Z80" s="57"/>
      <c r="AA80" s="57"/>
      <c r="AB80" s="57"/>
      <c r="AC80" s="57"/>
      <c r="AD80" s="190"/>
      <c r="AE80" s="64"/>
      <c r="AF80" s="64"/>
      <c r="AG80" s="64"/>
      <c r="AH80" s="191"/>
    </row>
    <row r="81" ht="24.0" customHeight="1">
      <c r="A81" s="57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57"/>
      <c r="X81" s="57"/>
      <c r="Y81" s="57"/>
      <c r="Z81" s="57"/>
      <c r="AA81" s="57"/>
      <c r="AB81" s="57"/>
      <c r="AC81" s="57"/>
      <c r="AD81" s="190"/>
      <c r="AE81" s="64"/>
      <c r="AF81" s="64"/>
      <c r="AG81" s="64"/>
      <c r="AH81" s="191"/>
    </row>
    <row r="82" ht="24.0" customHeight="1">
      <c r="A82" s="57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57"/>
      <c r="X82" s="57"/>
      <c r="Y82" s="57"/>
      <c r="Z82" s="57"/>
      <c r="AA82" s="57"/>
      <c r="AB82" s="57"/>
      <c r="AC82" s="57"/>
      <c r="AD82" s="190"/>
      <c r="AE82" s="64"/>
      <c r="AF82" s="64"/>
      <c r="AG82" s="64"/>
      <c r="AH82" s="191"/>
    </row>
    <row r="83" ht="24.0" customHeight="1">
      <c r="A83" s="57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57"/>
      <c r="X83" s="57"/>
      <c r="Y83" s="57"/>
      <c r="Z83" s="57"/>
      <c r="AA83" s="57"/>
      <c r="AB83" s="57"/>
      <c r="AC83" s="57"/>
      <c r="AD83" s="190"/>
      <c r="AE83" s="64"/>
      <c r="AF83" s="64"/>
      <c r="AG83" s="64"/>
      <c r="AH83" s="191"/>
    </row>
    <row r="84" ht="24.0" customHeight="1">
      <c r="A84" s="57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57"/>
      <c r="X84" s="57"/>
      <c r="Y84" s="57"/>
      <c r="Z84" s="57"/>
      <c r="AA84" s="57"/>
      <c r="AB84" s="57"/>
      <c r="AC84" s="57"/>
      <c r="AD84" s="190"/>
      <c r="AE84" s="64"/>
      <c r="AF84" s="64"/>
      <c r="AG84" s="64"/>
      <c r="AH84" s="191"/>
    </row>
    <row r="85" ht="24.0" customHeight="1">
      <c r="A85" s="57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57"/>
      <c r="X85" s="57"/>
      <c r="Y85" s="57"/>
      <c r="Z85" s="57"/>
      <c r="AA85" s="57"/>
      <c r="AB85" s="57"/>
      <c r="AC85" s="57"/>
      <c r="AD85" s="190"/>
      <c r="AE85" s="64"/>
      <c r="AF85" s="64"/>
      <c r="AG85" s="64"/>
      <c r="AH85" s="191"/>
    </row>
    <row r="86" ht="24.0" customHeight="1">
      <c r="A86" s="57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57"/>
      <c r="X86" s="57"/>
      <c r="Y86" s="57"/>
      <c r="Z86" s="57"/>
      <c r="AA86" s="57"/>
      <c r="AB86" s="57"/>
      <c r="AC86" s="57"/>
      <c r="AD86" s="190"/>
      <c r="AE86" s="64"/>
      <c r="AF86" s="64"/>
      <c r="AG86" s="64"/>
      <c r="AH86" s="191"/>
    </row>
    <row r="87" ht="24.0" customHeight="1">
      <c r="A87" s="57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57"/>
      <c r="X87" s="57"/>
      <c r="Y87" s="57"/>
      <c r="Z87" s="57"/>
      <c r="AA87" s="57"/>
      <c r="AB87" s="57"/>
      <c r="AC87" s="57"/>
      <c r="AD87" s="190"/>
      <c r="AE87" s="64"/>
      <c r="AF87" s="64"/>
      <c r="AG87" s="64"/>
      <c r="AH87" s="191"/>
    </row>
    <row r="88" ht="24.0" customHeight="1">
      <c r="A88" s="57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57"/>
      <c r="X88" s="57"/>
      <c r="Y88" s="57"/>
      <c r="Z88" s="57"/>
      <c r="AA88" s="57"/>
      <c r="AB88" s="57"/>
      <c r="AC88" s="57"/>
      <c r="AD88" s="190"/>
      <c r="AE88" s="64"/>
      <c r="AF88" s="64"/>
      <c r="AG88" s="64"/>
      <c r="AH88" s="191"/>
    </row>
    <row r="89" ht="24.0" customHeight="1">
      <c r="A89" s="57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57"/>
      <c r="X89" s="57"/>
      <c r="Y89" s="57"/>
      <c r="Z89" s="57"/>
      <c r="AA89" s="57"/>
      <c r="AB89" s="57"/>
      <c r="AC89" s="57"/>
      <c r="AD89" s="190"/>
      <c r="AE89" s="64"/>
      <c r="AF89" s="64"/>
      <c r="AG89" s="64"/>
      <c r="AH89" s="191"/>
    </row>
    <row r="90" ht="24.0" customHeight="1">
      <c r="A90" s="57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57"/>
      <c r="X90" s="57"/>
      <c r="Y90" s="57"/>
      <c r="Z90" s="57"/>
      <c r="AA90" s="57"/>
      <c r="AB90" s="57"/>
      <c r="AC90" s="57"/>
      <c r="AD90" s="190"/>
      <c r="AE90" s="64"/>
      <c r="AF90" s="64"/>
      <c r="AG90" s="64"/>
      <c r="AH90" s="191"/>
    </row>
    <row r="91" ht="24.0" customHeight="1">
      <c r="A91" s="57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57"/>
      <c r="X91" s="57"/>
      <c r="Y91" s="57"/>
      <c r="Z91" s="57"/>
      <c r="AA91" s="57"/>
      <c r="AB91" s="57"/>
      <c r="AC91" s="57"/>
      <c r="AD91" s="190"/>
      <c r="AE91" s="64"/>
      <c r="AF91" s="64"/>
      <c r="AG91" s="64"/>
      <c r="AH91" s="191"/>
    </row>
    <row r="92" ht="24.0" customHeight="1">
      <c r="A92" s="57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57"/>
      <c r="X92" s="57"/>
      <c r="Y92" s="57"/>
      <c r="Z92" s="57"/>
      <c r="AA92" s="57"/>
      <c r="AB92" s="57"/>
      <c r="AC92" s="57"/>
      <c r="AD92" s="190"/>
      <c r="AE92" s="64"/>
      <c r="AF92" s="64"/>
      <c r="AG92" s="64"/>
      <c r="AH92" s="191"/>
    </row>
    <row r="93" ht="24.0" customHeight="1">
      <c r="A93" s="57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57"/>
      <c r="X93" s="57"/>
      <c r="Y93" s="57"/>
      <c r="Z93" s="57"/>
      <c r="AA93" s="57"/>
      <c r="AB93" s="57"/>
      <c r="AC93" s="57"/>
      <c r="AD93" s="190"/>
      <c r="AE93" s="64"/>
      <c r="AF93" s="64"/>
      <c r="AG93" s="64"/>
      <c r="AH93" s="191"/>
    </row>
    <row r="94" ht="24.0" customHeight="1">
      <c r="A94" s="57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57"/>
      <c r="X94" s="57"/>
      <c r="Y94" s="57"/>
      <c r="Z94" s="57"/>
      <c r="AA94" s="57"/>
      <c r="AB94" s="57"/>
      <c r="AC94" s="57"/>
      <c r="AD94" s="190"/>
      <c r="AE94" s="64"/>
      <c r="AF94" s="64"/>
      <c r="AG94" s="64"/>
      <c r="AH94" s="191"/>
    </row>
    <row r="95" ht="24.0" customHeight="1">
      <c r="A95" s="57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57"/>
      <c r="X95" s="57"/>
      <c r="Y95" s="57"/>
      <c r="Z95" s="57"/>
      <c r="AA95" s="57"/>
      <c r="AB95" s="57"/>
      <c r="AC95" s="57"/>
      <c r="AD95" s="190"/>
      <c r="AE95" s="64"/>
      <c r="AF95" s="64"/>
      <c r="AG95" s="64"/>
      <c r="AH95" s="191"/>
    </row>
    <row r="96" ht="24.0" customHeight="1">
      <c r="A96" s="57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57"/>
      <c r="X96" s="57"/>
      <c r="Y96" s="57"/>
      <c r="Z96" s="57"/>
      <c r="AA96" s="57"/>
      <c r="AB96" s="57"/>
      <c r="AC96" s="57"/>
      <c r="AD96" s="190"/>
      <c r="AE96" s="64"/>
      <c r="AF96" s="64"/>
      <c r="AG96" s="64"/>
      <c r="AH96" s="191"/>
    </row>
    <row r="97" ht="24.0" customHeight="1">
      <c r="A97" s="57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57"/>
      <c r="X97" s="57"/>
      <c r="Y97" s="57"/>
      <c r="Z97" s="57"/>
      <c r="AA97" s="57"/>
      <c r="AB97" s="57"/>
      <c r="AC97" s="57"/>
      <c r="AD97" s="190"/>
      <c r="AE97" s="64"/>
      <c r="AF97" s="64"/>
      <c r="AG97" s="64"/>
      <c r="AH97" s="191"/>
    </row>
    <row r="98" ht="24.0" customHeight="1">
      <c r="A98" s="57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57"/>
      <c r="X98" s="57"/>
      <c r="Y98" s="57"/>
      <c r="Z98" s="57"/>
      <c r="AA98" s="57"/>
      <c r="AB98" s="57"/>
      <c r="AC98" s="57"/>
      <c r="AD98" s="190"/>
      <c r="AE98" s="64"/>
      <c r="AF98" s="64"/>
      <c r="AG98" s="64"/>
      <c r="AH98" s="191"/>
    </row>
    <row r="99" ht="24.0" customHeight="1">
      <c r="A99" s="57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57"/>
      <c r="X99" s="57"/>
      <c r="Y99" s="57"/>
      <c r="Z99" s="57"/>
      <c r="AA99" s="57"/>
      <c r="AB99" s="57"/>
      <c r="AC99" s="57"/>
      <c r="AD99" s="190"/>
      <c r="AE99" s="64"/>
      <c r="AF99" s="64"/>
      <c r="AG99" s="64"/>
      <c r="AH99" s="191"/>
    </row>
    <row r="100" ht="24.0" customHeight="1">
      <c r="A100" s="57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57"/>
      <c r="X100" s="57"/>
      <c r="Y100" s="57"/>
      <c r="Z100" s="57"/>
      <c r="AA100" s="57"/>
      <c r="AB100" s="57"/>
      <c r="AC100" s="57"/>
      <c r="AD100" s="190"/>
      <c r="AE100" s="64"/>
      <c r="AF100" s="64"/>
      <c r="AG100" s="64"/>
      <c r="AH100" s="191"/>
    </row>
    <row r="101" ht="24.0" customHeight="1">
      <c r="A101" s="57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57"/>
      <c r="X101" s="57"/>
      <c r="Y101" s="57"/>
      <c r="Z101" s="57"/>
      <c r="AA101" s="57"/>
      <c r="AB101" s="57"/>
      <c r="AC101" s="57"/>
      <c r="AD101" s="190"/>
      <c r="AE101" s="64"/>
      <c r="AF101" s="64"/>
      <c r="AG101" s="64"/>
      <c r="AH101" s="191"/>
    </row>
    <row r="102" ht="24.0" customHeight="1">
      <c r="A102" s="57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57"/>
      <c r="X102" s="57"/>
      <c r="Y102" s="57"/>
      <c r="Z102" s="57"/>
      <c r="AA102" s="57"/>
      <c r="AB102" s="57"/>
      <c r="AC102" s="57"/>
      <c r="AD102" s="190"/>
      <c r="AE102" s="64"/>
      <c r="AF102" s="64"/>
      <c r="AG102" s="64"/>
      <c r="AH102" s="191"/>
    </row>
    <row r="103" ht="24.0" customHeight="1">
      <c r="A103" s="57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57"/>
      <c r="X103" s="57"/>
      <c r="Y103" s="57"/>
      <c r="Z103" s="57"/>
      <c r="AA103" s="57"/>
      <c r="AB103" s="57"/>
      <c r="AC103" s="57"/>
      <c r="AD103" s="190"/>
      <c r="AE103" s="64"/>
      <c r="AF103" s="64"/>
      <c r="AG103" s="64"/>
      <c r="AH103" s="191"/>
    </row>
    <row r="104" ht="24.0" customHeight="1">
      <c r="A104" s="57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57"/>
      <c r="X104" s="57"/>
      <c r="Y104" s="57"/>
      <c r="Z104" s="57"/>
      <c r="AA104" s="57"/>
      <c r="AB104" s="57"/>
      <c r="AC104" s="57"/>
      <c r="AD104" s="190"/>
      <c r="AE104" s="64"/>
      <c r="AF104" s="64"/>
      <c r="AG104" s="64"/>
      <c r="AH104" s="191"/>
    </row>
    <row r="105" ht="24.0" customHeight="1">
      <c r="A105" s="57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57"/>
      <c r="X105" s="57"/>
      <c r="Y105" s="57"/>
      <c r="Z105" s="57"/>
      <c r="AA105" s="57"/>
      <c r="AB105" s="57"/>
      <c r="AC105" s="57"/>
      <c r="AD105" s="190"/>
      <c r="AE105" s="64"/>
      <c r="AF105" s="64"/>
      <c r="AG105" s="64"/>
      <c r="AH105" s="191"/>
    </row>
    <row r="106" ht="24.0" customHeight="1">
      <c r="A106" s="57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57"/>
      <c r="X106" s="57"/>
      <c r="Y106" s="57"/>
      <c r="Z106" s="57"/>
      <c r="AA106" s="57"/>
      <c r="AB106" s="57"/>
      <c r="AC106" s="57"/>
      <c r="AD106" s="190"/>
      <c r="AE106" s="64"/>
      <c r="AF106" s="64"/>
      <c r="AG106" s="64"/>
      <c r="AH106" s="191"/>
    </row>
    <row r="107" ht="24.0" customHeight="1">
      <c r="A107" s="57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57"/>
      <c r="X107" s="57"/>
      <c r="Y107" s="57"/>
      <c r="Z107" s="57"/>
      <c r="AA107" s="57"/>
      <c r="AB107" s="57"/>
      <c r="AC107" s="57"/>
      <c r="AD107" s="190"/>
      <c r="AE107" s="64"/>
      <c r="AF107" s="64"/>
      <c r="AG107" s="64"/>
      <c r="AH107" s="191"/>
    </row>
    <row r="108" ht="24.0" customHeight="1">
      <c r="A108" s="57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57"/>
      <c r="X108" s="57"/>
      <c r="Y108" s="57"/>
      <c r="Z108" s="57"/>
      <c r="AA108" s="57"/>
      <c r="AB108" s="57"/>
      <c r="AC108" s="57"/>
      <c r="AD108" s="190"/>
      <c r="AE108" s="64"/>
      <c r="AF108" s="64"/>
      <c r="AG108" s="64"/>
      <c r="AH108" s="191"/>
    </row>
    <row r="109" ht="24.0" customHeight="1">
      <c r="A109" s="57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57"/>
      <c r="X109" s="57"/>
      <c r="Y109" s="57"/>
      <c r="Z109" s="57"/>
      <c r="AA109" s="57"/>
      <c r="AB109" s="57"/>
      <c r="AC109" s="57"/>
      <c r="AD109" s="190"/>
      <c r="AE109" s="64"/>
      <c r="AF109" s="64"/>
      <c r="AG109" s="64"/>
      <c r="AH109" s="191"/>
    </row>
    <row r="110" ht="24.0" customHeight="1">
      <c r="A110" s="57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57"/>
      <c r="X110" s="57"/>
      <c r="Y110" s="57"/>
      <c r="Z110" s="57"/>
      <c r="AA110" s="57"/>
      <c r="AB110" s="57"/>
      <c r="AC110" s="57"/>
      <c r="AD110" s="190"/>
      <c r="AE110" s="64"/>
      <c r="AF110" s="64"/>
      <c r="AG110" s="64"/>
      <c r="AH110" s="191"/>
    </row>
    <row r="111" ht="24.0" customHeight="1">
      <c r="A111" s="57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57"/>
      <c r="X111" s="57"/>
      <c r="Y111" s="57"/>
      <c r="Z111" s="57"/>
      <c r="AA111" s="57"/>
      <c r="AB111" s="57"/>
      <c r="AC111" s="57"/>
      <c r="AD111" s="190"/>
      <c r="AE111" s="64"/>
      <c r="AF111" s="64"/>
      <c r="AG111" s="64"/>
      <c r="AH111" s="191"/>
    </row>
    <row r="112" ht="24.0" customHeight="1">
      <c r="A112" s="57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57"/>
      <c r="X112" s="57"/>
      <c r="Y112" s="57"/>
      <c r="Z112" s="57"/>
      <c r="AA112" s="57"/>
      <c r="AB112" s="57"/>
      <c r="AC112" s="57"/>
      <c r="AD112" s="190"/>
      <c r="AE112" s="64"/>
      <c r="AF112" s="64"/>
      <c r="AG112" s="64"/>
      <c r="AH112" s="191"/>
    </row>
    <row r="113" ht="24.0" customHeight="1">
      <c r="A113" s="57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57"/>
      <c r="X113" s="57"/>
      <c r="Y113" s="57"/>
      <c r="Z113" s="57"/>
      <c r="AA113" s="57"/>
      <c r="AB113" s="57"/>
      <c r="AC113" s="57"/>
      <c r="AD113" s="190"/>
      <c r="AE113" s="64"/>
      <c r="AF113" s="64"/>
      <c r="AG113" s="64"/>
      <c r="AH113" s="191"/>
    </row>
    <row r="114" ht="24.0" customHeight="1">
      <c r="A114" s="57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57"/>
      <c r="X114" s="57"/>
      <c r="Y114" s="57"/>
      <c r="Z114" s="57"/>
      <c r="AA114" s="57"/>
      <c r="AB114" s="57"/>
      <c r="AC114" s="57"/>
      <c r="AD114" s="190"/>
      <c r="AE114" s="64"/>
      <c r="AF114" s="64"/>
      <c r="AG114" s="64"/>
      <c r="AH114" s="191"/>
    </row>
    <row r="115" ht="24.0" customHeight="1">
      <c r="A115" s="57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57"/>
      <c r="X115" s="57"/>
      <c r="Y115" s="57"/>
      <c r="Z115" s="57"/>
      <c r="AA115" s="57"/>
      <c r="AB115" s="57"/>
      <c r="AC115" s="57"/>
      <c r="AD115" s="190"/>
      <c r="AE115" s="64"/>
      <c r="AF115" s="64"/>
      <c r="AG115" s="64"/>
      <c r="AH115" s="191"/>
    </row>
    <row r="116" ht="24.0" customHeight="1">
      <c r="A116" s="57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57"/>
      <c r="X116" s="57"/>
      <c r="Y116" s="57"/>
      <c r="Z116" s="57"/>
      <c r="AA116" s="57"/>
      <c r="AB116" s="57"/>
      <c r="AC116" s="57"/>
      <c r="AD116" s="190"/>
      <c r="AE116" s="64"/>
      <c r="AF116" s="64"/>
      <c r="AG116" s="64"/>
      <c r="AH116" s="191"/>
    </row>
    <row r="117" ht="24.0" customHeight="1">
      <c r="A117" s="57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57"/>
      <c r="X117" s="57"/>
      <c r="Y117" s="57"/>
      <c r="Z117" s="57"/>
      <c r="AA117" s="57"/>
      <c r="AB117" s="57"/>
      <c r="AC117" s="57"/>
      <c r="AD117" s="190"/>
      <c r="AE117" s="64"/>
      <c r="AF117" s="64"/>
      <c r="AG117" s="64"/>
      <c r="AH117" s="191"/>
    </row>
    <row r="118" ht="24.0" customHeight="1">
      <c r="A118" s="57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57"/>
      <c r="X118" s="57"/>
      <c r="Y118" s="57"/>
      <c r="Z118" s="57"/>
      <c r="AA118" s="57"/>
      <c r="AB118" s="57"/>
      <c r="AC118" s="57"/>
      <c r="AD118" s="190"/>
      <c r="AE118" s="64"/>
      <c r="AF118" s="64"/>
      <c r="AG118" s="64"/>
      <c r="AH118" s="191"/>
    </row>
    <row r="119" ht="24.0" customHeight="1">
      <c r="A119" s="57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57"/>
      <c r="X119" s="57"/>
      <c r="Y119" s="57"/>
      <c r="Z119" s="57"/>
      <c r="AA119" s="57"/>
      <c r="AB119" s="57"/>
      <c r="AC119" s="57"/>
      <c r="AD119" s="190"/>
      <c r="AE119" s="64"/>
      <c r="AF119" s="64"/>
      <c r="AG119" s="64"/>
      <c r="AH119" s="191"/>
    </row>
    <row r="120" ht="24.0" customHeight="1">
      <c r="A120" s="57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57"/>
      <c r="X120" s="57"/>
      <c r="Y120" s="57"/>
      <c r="Z120" s="57"/>
      <c r="AA120" s="57"/>
      <c r="AB120" s="57"/>
      <c r="AC120" s="57"/>
      <c r="AD120" s="190"/>
      <c r="AE120" s="64"/>
      <c r="AF120" s="64"/>
      <c r="AG120" s="64"/>
      <c r="AH120" s="191"/>
    </row>
    <row r="121" ht="24.0" customHeight="1">
      <c r="A121" s="57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57"/>
      <c r="X121" s="57"/>
      <c r="Y121" s="57"/>
      <c r="Z121" s="57"/>
      <c r="AA121" s="57"/>
      <c r="AB121" s="57"/>
      <c r="AC121" s="57"/>
      <c r="AD121" s="190"/>
      <c r="AE121" s="64"/>
      <c r="AF121" s="64"/>
      <c r="AG121" s="64"/>
      <c r="AH121" s="191"/>
    </row>
    <row r="122" ht="24.0" customHeight="1">
      <c r="A122" s="57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57"/>
      <c r="X122" s="57"/>
      <c r="Y122" s="57"/>
      <c r="Z122" s="57"/>
      <c r="AA122" s="57"/>
      <c r="AB122" s="57"/>
      <c r="AC122" s="57"/>
      <c r="AD122" s="190"/>
      <c r="AE122" s="64"/>
      <c r="AF122" s="64"/>
      <c r="AG122" s="64"/>
      <c r="AH122" s="191"/>
    </row>
    <row r="123" ht="24.0" customHeight="1">
      <c r="A123" s="57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57"/>
      <c r="X123" s="57"/>
      <c r="Y123" s="57"/>
      <c r="Z123" s="57"/>
      <c r="AA123" s="57"/>
      <c r="AB123" s="57"/>
      <c r="AC123" s="57"/>
      <c r="AD123" s="190"/>
      <c r="AE123" s="64"/>
      <c r="AF123" s="64"/>
      <c r="AG123" s="64"/>
      <c r="AH123" s="191"/>
    </row>
    <row r="124" ht="24.0" customHeight="1">
      <c r="A124" s="57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57"/>
      <c r="X124" s="57"/>
      <c r="Y124" s="57"/>
      <c r="Z124" s="57"/>
      <c r="AA124" s="57"/>
      <c r="AB124" s="57"/>
      <c r="AC124" s="57"/>
      <c r="AD124" s="190"/>
      <c r="AE124" s="64"/>
      <c r="AF124" s="64"/>
      <c r="AG124" s="64"/>
      <c r="AH124" s="191"/>
    </row>
    <row r="125" ht="24.0" customHeight="1">
      <c r="A125" s="57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57"/>
      <c r="X125" s="57"/>
      <c r="Y125" s="57"/>
      <c r="Z125" s="57"/>
      <c r="AA125" s="57"/>
      <c r="AB125" s="57"/>
      <c r="AC125" s="57"/>
      <c r="AD125" s="190"/>
      <c r="AE125" s="64"/>
      <c r="AF125" s="64"/>
      <c r="AG125" s="64"/>
      <c r="AH125" s="191"/>
    </row>
    <row r="126" ht="24.0" customHeight="1">
      <c r="A126" s="57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57"/>
      <c r="X126" s="57"/>
      <c r="Y126" s="57"/>
      <c r="Z126" s="57"/>
      <c r="AA126" s="57"/>
      <c r="AB126" s="57"/>
      <c r="AC126" s="57"/>
      <c r="AD126" s="190"/>
      <c r="AE126" s="64"/>
      <c r="AF126" s="64"/>
      <c r="AG126" s="64"/>
      <c r="AH126" s="191"/>
    </row>
    <row r="127" ht="24.0" customHeight="1">
      <c r="A127" s="57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57"/>
      <c r="X127" s="57"/>
      <c r="Y127" s="57"/>
      <c r="Z127" s="57"/>
      <c r="AA127" s="57"/>
      <c r="AB127" s="57"/>
      <c r="AC127" s="57"/>
      <c r="AD127" s="190"/>
      <c r="AE127" s="64"/>
      <c r="AF127" s="64"/>
      <c r="AG127" s="64"/>
      <c r="AH127" s="191"/>
    </row>
    <row r="128" ht="24.0" customHeight="1">
      <c r="A128" s="57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57"/>
      <c r="X128" s="57"/>
      <c r="Y128" s="57"/>
      <c r="Z128" s="57"/>
      <c r="AA128" s="57"/>
      <c r="AB128" s="57"/>
      <c r="AC128" s="57"/>
      <c r="AD128" s="190"/>
      <c r="AE128" s="64"/>
      <c r="AF128" s="64"/>
      <c r="AG128" s="64"/>
      <c r="AH128" s="191"/>
    </row>
    <row r="129" ht="24.0" customHeight="1">
      <c r="A129" s="57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57"/>
      <c r="X129" s="57"/>
      <c r="Y129" s="57"/>
      <c r="Z129" s="57"/>
      <c r="AA129" s="57"/>
      <c r="AB129" s="57"/>
      <c r="AC129" s="57"/>
      <c r="AD129" s="190"/>
      <c r="AE129" s="64"/>
      <c r="AF129" s="64"/>
      <c r="AG129" s="64"/>
      <c r="AH129" s="191"/>
    </row>
    <row r="130" ht="24.0" customHeight="1">
      <c r="A130" s="57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57"/>
      <c r="X130" s="57"/>
      <c r="Y130" s="57"/>
      <c r="Z130" s="57"/>
      <c r="AA130" s="57"/>
      <c r="AB130" s="57"/>
      <c r="AC130" s="57"/>
      <c r="AD130" s="190"/>
      <c r="AE130" s="64"/>
      <c r="AF130" s="64"/>
      <c r="AG130" s="64"/>
      <c r="AH130" s="191"/>
    </row>
    <row r="131" ht="24.0" customHeight="1">
      <c r="A131" s="57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57"/>
      <c r="X131" s="57"/>
      <c r="Y131" s="57"/>
      <c r="Z131" s="57"/>
      <c r="AA131" s="57"/>
      <c r="AB131" s="57"/>
      <c r="AC131" s="57"/>
      <c r="AD131" s="190"/>
      <c r="AE131" s="64"/>
      <c r="AF131" s="64"/>
      <c r="AG131" s="64"/>
      <c r="AH131" s="191"/>
    </row>
    <row r="132" ht="24.0" customHeight="1">
      <c r="A132" s="57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57"/>
      <c r="X132" s="57"/>
      <c r="Y132" s="57"/>
      <c r="Z132" s="57"/>
      <c r="AA132" s="57"/>
      <c r="AB132" s="57"/>
      <c r="AC132" s="57"/>
      <c r="AD132" s="190"/>
      <c r="AE132" s="64"/>
      <c r="AF132" s="64"/>
      <c r="AG132" s="64"/>
      <c r="AH132" s="191"/>
    </row>
    <row r="133" ht="24.0" customHeight="1">
      <c r="A133" s="57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57"/>
      <c r="X133" s="57"/>
      <c r="Y133" s="57"/>
      <c r="Z133" s="57"/>
      <c r="AA133" s="57"/>
      <c r="AB133" s="57"/>
      <c r="AC133" s="57"/>
      <c r="AD133" s="190"/>
      <c r="AE133" s="64"/>
      <c r="AF133" s="64"/>
      <c r="AG133" s="64"/>
      <c r="AH133" s="191"/>
    </row>
    <row r="134" ht="24.0" customHeight="1">
      <c r="A134" s="57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57"/>
      <c r="X134" s="57"/>
      <c r="Y134" s="57"/>
      <c r="Z134" s="57"/>
      <c r="AA134" s="57"/>
      <c r="AB134" s="57"/>
      <c r="AC134" s="57"/>
      <c r="AD134" s="190"/>
      <c r="AE134" s="64"/>
      <c r="AF134" s="64"/>
      <c r="AG134" s="64"/>
      <c r="AH134" s="191"/>
    </row>
    <row r="135" ht="24.0" customHeight="1">
      <c r="A135" s="57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57"/>
      <c r="X135" s="57"/>
      <c r="Y135" s="57"/>
      <c r="Z135" s="57"/>
      <c r="AA135" s="57"/>
      <c r="AB135" s="57"/>
      <c r="AC135" s="57"/>
      <c r="AD135" s="190"/>
      <c r="AE135" s="64"/>
      <c r="AF135" s="64"/>
      <c r="AG135" s="64"/>
      <c r="AH135" s="191"/>
    </row>
    <row r="136" ht="24.0" customHeight="1">
      <c r="A136" s="57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57"/>
      <c r="X136" s="57"/>
      <c r="Y136" s="57"/>
      <c r="Z136" s="57"/>
      <c r="AA136" s="57"/>
      <c r="AB136" s="57"/>
      <c r="AC136" s="57"/>
      <c r="AD136" s="190"/>
      <c r="AE136" s="64"/>
      <c r="AF136" s="64"/>
      <c r="AG136" s="64"/>
      <c r="AH136" s="191"/>
    </row>
    <row r="137" ht="24.0" customHeight="1">
      <c r="A137" s="57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57"/>
      <c r="X137" s="57"/>
      <c r="Y137" s="57"/>
      <c r="Z137" s="57"/>
      <c r="AA137" s="57"/>
      <c r="AB137" s="57"/>
      <c r="AC137" s="57"/>
      <c r="AD137" s="190"/>
      <c r="AE137" s="64"/>
      <c r="AF137" s="64"/>
      <c r="AG137" s="64"/>
      <c r="AH137" s="191"/>
    </row>
    <row r="138" ht="24.0" customHeight="1">
      <c r="A138" s="57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57"/>
      <c r="X138" s="57"/>
      <c r="Y138" s="57"/>
      <c r="Z138" s="57"/>
      <c r="AA138" s="57"/>
      <c r="AB138" s="57"/>
      <c r="AC138" s="57"/>
      <c r="AD138" s="190"/>
      <c r="AE138" s="64"/>
      <c r="AF138" s="64"/>
      <c r="AG138" s="64"/>
      <c r="AH138" s="191"/>
    </row>
    <row r="139" ht="24.0" customHeight="1">
      <c r="A139" s="57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57"/>
      <c r="X139" s="57"/>
      <c r="Y139" s="57"/>
      <c r="Z139" s="57"/>
      <c r="AA139" s="57"/>
      <c r="AB139" s="57"/>
      <c r="AC139" s="57"/>
      <c r="AD139" s="190"/>
      <c r="AE139" s="64"/>
      <c r="AF139" s="64"/>
      <c r="AG139" s="64"/>
      <c r="AH139" s="191"/>
    </row>
    <row r="140" ht="24.0" customHeight="1">
      <c r="A140" s="57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57"/>
      <c r="X140" s="57"/>
      <c r="Y140" s="57"/>
      <c r="Z140" s="57"/>
      <c r="AA140" s="57"/>
      <c r="AB140" s="57"/>
      <c r="AC140" s="57"/>
      <c r="AD140" s="190"/>
      <c r="AE140" s="64"/>
      <c r="AF140" s="64"/>
      <c r="AG140" s="64"/>
      <c r="AH140" s="191"/>
    </row>
    <row r="141" ht="24.0" customHeight="1">
      <c r="A141" s="57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57"/>
      <c r="X141" s="57"/>
      <c r="Y141" s="57"/>
      <c r="Z141" s="57"/>
      <c r="AA141" s="57"/>
      <c r="AB141" s="57"/>
      <c r="AC141" s="57"/>
      <c r="AD141" s="190"/>
      <c r="AE141" s="64"/>
      <c r="AF141" s="64"/>
      <c r="AG141" s="64"/>
      <c r="AH141" s="191"/>
    </row>
    <row r="142" ht="24.0" customHeight="1">
      <c r="A142" s="57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57"/>
      <c r="X142" s="57"/>
      <c r="Y142" s="57"/>
      <c r="Z142" s="57"/>
      <c r="AA142" s="57"/>
      <c r="AB142" s="57"/>
      <c r="AC142" s="57"/>
      <c r="AD142" s="190"/>
      <c r="AE142" s="64"/>
      <c r="AF142" s="64"/>
      <c r="AG142" s="64"/>
      <c r="AH142" s="191"/>
    </row>
    <row r="143" ht="24.0" customHeight="1">
      <c r="A143" s="57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57"/>
      <c r="X143" s="57"/>
      <c r="Y143" s="57"/>
      <c r="Z143" s="57"/>
      <c r="AA143" s="57"/>
      <c r="AB143" s="57"/>
      <c r="AC143" s="57"/>
      <c r="AD143" s="190"/>
      <c r="AE143" s="64"/>
      <c r="AF143" s="64"/>
      <c r="AG143" s="64"/>
      <c r="AH143" s="191"/>
    </row>
    <row r="144" ht="24.0" customHeight="1">
      <c r="A144" s="57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57"/>
      <c r="X144" s="57"/>
      <c r="Y144" s="57"/>
      <c r="Z144" s="57"/>
      <c r="AA144" s="57"/>
      <c r="AB144" s="57"/>
      <c r="AC144" s="57"/>
      <c r="AD144" s="190"/>
      <c r="AE144" s="64"/>
      <c r="AF144" s="64"/>
      <c r="AG144" s="64"/>
      <c r="AH144" s="191"/>
    </row>
    <row r="145" ht="24.0" customHeight="1">
      <c r="A145" s="57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57"/>
      <c r="X145" s="57"/>
      <c r="Y145" s="57"/>
      <c r="Z145" s="57"/>
      <c r="AA145" s="57"/>
      <c r="AB145" s="57"/>
      <c r="AC145" s="57"/>
      <c r="AD145" s="190"/>
      <c r="AE145" s="64"/>
      <c r="AF145" s="64"/>
      <c r="AG145" s="64"/>
      <c r="AH145" s="191"/>
    </row>
    <row r="146" ht="24.0" customHeight="1">
      <c r="A146" s="57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57"/>
      <c r="X146" s="57"/>
      <c r="Y146" s="57"/>
      <c r="Z146" s="57"/>
      <c r="AA146" s="57"/>
      <c r="AB146" s="57"/>
      <c r="AC146" s="57"/>
      <c r="AD146" s="190"/>
      <c r="AE146" s="64"/>
      <c r="AF146" s="64"/>
      <c r="AG146" s="64"/>
      <c r="AH146" s="191"/>
    </row>
    <row r="147" ht="24.0" customHeight="1">
      <c r="A147" s="57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57"/>
      <c r="X147" s="57"/>
      <c r="Y147" s="57"/>
      <c r="Z147" s="57"/>
      <c r="AA147" s="57"/>
      <c r="AB147" s="57"/>
      <c r="AC147" s="57"/>
      <c r="AD147" s="190"/>
      <c r="AE147" s="64"/>
      <c r="AF147" s="64"/>
      <c r="AG147" s="64"/>
      <c r="AH147" s="191"/>
    </row>
    <row r="148" ht="24.0" customHeight="1">
      <c r="A148" s="57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57"/>
      <c r="X148" s="57"/>
      <c r="Y148" s="57"/>
      <c r="Z148" s="57"/>
      <c r="AA148" s="57"/>
      <c r="AB148" s="57"/>
      <c r="AC148" s="57"/>
      <c r="AD148" s="190"/>
      <c r="AE148" s="64"/>
      <c r="AF148" s="64"/>
      <c r="AG148" s="64"/>
      <c r="AH148" s="191"/>
    </row>
    <row r="149" ht="24.0" customHeight="1">
      <c r="A149" s="57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57"/>
      <c r="X149" s="57"/>
      <c r="Y149" s="57"/>
      <c r="Z149" s="57"/>
      <c r="AA149" s="57"/>
      <c r="AB149" s="57"/>
      <c r="AC149" s="57"/>
      <c r="AD149" s="190"/>
      <c r="AE149" s="64"/>
      <c r="AF149" s="64"/>
      <c r="AG149" s="64"/>
      <c r="AH149" s="191"/>
    </row>
    <row r="150" ht="24.0" customHeight="1">
      <c r="A150" s="57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57"/>
      <c r="X150" s="57"/>
      <c r="Y150" s="57"/>
      <c r="Z150" s="57"/>
      <c r="AA150" s="57"/>
      <c r="AB150" s="57"/>
      <c r="AC150" s="57"/>
      <c r="AD150" s="190"/>
      <c r="AE150" s="64"/>
      <c r="AF150" s="64"/>
      <c r="AG150" s="64"/>
      <c r="AH150" s="191"/>
    </row>
    <row r="151" ht="24.0" customHeight="1">
      <c r="A151" s="57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57"/>
      <c r="X151" s="57"/>
      <c r="Y151" s="57"/>
      <c r="Z151" s="57"/>
      <c r="AA151" s="57"/>
      <c r="AB151" s="57"/>
      <c r="AC151" s="57"/>
      <c r="AD151" s="190"/>
      <c r="AE151" s="64"/>
      <c r="AF151" s="64"/>
      <c r="AG151" s="64"/>
      <c r="AH151" s="191"/>
    </row>
    <row r="152" ht="24.0" customHeight="1">
      <c r="A152" s="57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57"/>
      <c r="X152" s="57"/>
      <c r="Y152" s="57"/>
      <c r="Z152" s="57"/>
      <c r="AA152" s="57"/>
      <c r="AB152" s="57"/>
      <c r="AC152" s="57"/>
      <c r="AD152" s="190"/>
      <c r="AE152" s="64"/>
      <c r="AF152" s="64"/>
      <c r="AG152" s="64"/>
      <c r="AH152" s="191"/>
    </row>
    <row r="153" ht="24.0" customHeight="1">
      <c r="A153" s="57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57"/>
      <c r="X153" s="57"/>
      <c r="Y153" s="57"/>
      <c r="Z153" s="57"/>
      <c r="AA153" s="57"/>
      <c r="AB153" s="57"/>
      <c r="AC153" s="57"/>
      <c r="AD153" s="190"/>
      <c r="AE153" s="64"/>
      <c r="AF153" s="64"/>
      <c r="AG153" s="64"/>
      <c r="AH153" s="191"/>
    </row>
    <row r="154" ht="24.0" customHeight="1">
      <c r="A154" s="57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57"/>
      <c r="X154" s="57"/>
      <c r="Y154" s="57"/>
      <c r="Z154" s="57"/>
      <c r="AA154" s="57"/>
      <c r="AB154" s="57"/>
      <c r="AC154" s="57"/>
      <c r="AD154" s="190"/>
      <c r="AE154" s="64"/>
      <c r="AF154" s="64"/>
      <c r="AG154" s="64"/>
      <c r="AH154" s="191"/>
    </row>
    <row r="155" ht="24.0" customHeight="1">
      <c r="A155" s="57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57"/>
      <c r="X155" s="57"/>
      <c r="Y155" s="57"/>
      <c r="Z155" s="57"/>
      <c r="AA155" s="57"/>
      <c r="AB155" s="57"/>
      <c r="AC155" s="57"/>
      <c r="AD155" s="190"/>
      <c r="AE155" s="64"/>
      <c r="AF155" s="64"/>
      <c r="AG155" s="64"/>
      <c r="AH155" s="191"/>
    </row>
    <row r="156" ht="24.0" customHeight="1">
      <c r="A156" s="57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57"/>
      <c r="X156" s="57"/>
      <c r="Y156" s="57"/>
      <c r="Z156" s="57"/>
      <c r="AA156" s="57"/>
      <c r="AB156" s="57"/>
      <c r="AC156" s="57"/>
      <c r="AD156" s="190"/>
      <c r="AE156" s="64"/>
      <c r="AF156" s="64"/>
      <c r="AG156" s="64"/>
      <c r="AH156" s="191"/>
    </row>
    <row r="157" ht="24.0" customHeight="1">
      <c r="A157" s="57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57"/>
      <c r="X157" s="57"/>
      <c r="Y157" s="57"/>
      <c r="Z157" s="57"/>
      <c r="AA157" s="57"/>
      <c r="AB157" s="57"/>
      <c r="AC157" s="57"/>
      <c r="AD157" s="190"/>
      <c r="AE157" s="64"/>
      <c r="AF157" s="64"/>
      <c r="AG157" s="64"/>
      <c r="AH157" s="191"/>
    </row>
    <row r="158" ht="24.0" customHeight="1">
      <c r="A158" s="57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57"/>
      <c r="X158" s="57"/>
      <c r="Y158" s="57"/>
      <c r="Z158" s="57"/>
      <c r="AA158" s="57"/>
      <c r="AB158" s="57"/>
      <c r="AC158" s="57"/>
      <c r="AD158" s="190"/>
      <c r="AE158" s="64"/>
      <c r="AF158" s="64"/>
      <c r="AG158" s="64"/>
      <c r="AH158" s="191"/>
    </row>
    <row r="159" ht="24.0" customHeight="1">
      <c r="A159" s="57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57"/>
      <c r="X159" s="57"/>
      <c r="Y159" s="57"/>
      <c r="Z159" s="57"/>
      <c r="AA159" s="57"/>
      <c r="AB159" s="57"/>
      <c r="AC159" s="57"/>
      <c r="AD159" s="190"/>
      <c r="AE159" s="64"/>
      <c r="AF159" s="64"/>
      <c r="AG159" s="64"/>
      <c r="AH159" s="191"/>
    </row>
    <row r="160" ht="24.0" customHeight="1">
      <c r="A160" s="57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57"/>
      <c r="X160" s="57"/>
      <c r="Y160" s="57"/>
      <c r="Z160" s="57"/>
      <c r="AA160" s="57"/>
      <c r="AB160" s="57"/>
      <c r="AC160" s="57"/>
      <c r="AD160" s="190"/>
      <c r="AE160" s="64"/>
      <c r="AF160" s="64"/>
      <c r="AG160" s="64"/>
      <c r="AH160" s="191"/>
    </row>
    <row r="161" ht="24.0" customHeight="1">
      <c r="A161" s="57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57"/>
      <c r="X161" s="57"/>
      <c r="Y161" s="57"/>
      <c r="Z161" s="57"/>
      <c r="AA161" s="57"/>
      <c r="AB161" s="57"/>
      <c r="AC161" s="57"/>
      <c r="AD161" s="190"/>
      <c r="AE161" s="64"/>
      <c r="AF161" s="64"/>
      <c r="AG161" s="64"/>
      <c r="AH161" s="191"/>
    </row>
    <row r="162" ht="24.0" customHeight="1">
      <c r="A162" s="57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57"/>
      <c r="X162" s="57"/>
      <c r="Y162" s="57"/>
      <c r="Z162" s="57"/>
      <c r="AA162" s="57"/>
      <c r="AB162" s="57"/>
      <c r="AC162" s="57"/>
      <c r="AD162" s="190"/>
      <c r="AE162" s="64"/>
      <c r="AF162" s="64"/>
      <c r="AG162" s="64"/>
      <c r="AH162" s="191"/>
    </row>
    <row r="163" ht="24.0" customHeight="1">
      <c r="A163" s="57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57"/>
      <c r="X163" s="57"/>
      <c r="Y163" s="57"/>
      <c r="Z163" s="57"/>
      <c r="AA163" s="57"/>
      <c r="AB163" s="57"/>
      <c r="AC163" s="57"/>
      <c r="AD163" s="190"/>
      <c r="AE163" s="64"/>
      <c r="AF163" s="64"/>
      <c r="AG163" s="64"/>
      <c r="AH163" s="191"/>
    </row>
    <row r="164" ht="24.0" customHeight="1">
      <c r="A164" s="57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57"/>
      <c r="X164" s="57"/>
      <c r="Y164" s="57"/>
      <c r="Z164" s="57"/>
      <c r="AA164" s="57"/>
      <c r="AB164" s="57"/>
      <c r="AC164" s="57"/>
      <c r="AD164" s="190"/>
      <c r="AE164" s="64"/>
      <c r="AF164" s="64"/>
      <c r="AG164" s="64"/>
      <c r="AH164" s="191"/>
    </row>
    <row r="165" ht="24.0" customHeight="1">
      <c r="A165" s="57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57"/>
      <c r="X165" s="57"/>
      <c r="Y165" s="57"/>
      <c r="Z165" s="57"/>
      <c r="AA165" s="57"/>
      <c r="AB165" s="57"/>
      <c r="AC165" s="57"/>
      <c r="AD165" s="190"/>
      <c r="AE165" s="64"/>
      <c r="AF165" s="64"/>
      <c r="AG165" s="64"/>
      <c r="AH165" s="191"/>
    </row>
    <row r="166" ht="24.0" customHeight="1">
      <c r="A166" s="57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57"/>
      <c r="X166" s="57"/>
      <c r="Y166" s="57"/>
      <c r="Z166" s="57"/>
      <c r="AA166" s="57"/>
      <c r="AB166" s="57"/>
      <c r="AC166" s="57"/>
      <c r="AD166" s="190"/>
      <c r="AE166" s="64"/>
      <c r="AF166" s="64"/>
      <c r="AG166" s="64"/>
      <c r="AH166" s="191"/>
    </row>
    <row r="167" ht="24.0" customHeight="1">
      <c r="A167" s="57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57"/>
      <c r="X167" s="57"/>
      <c r="Y167" s="57"/>
      <c r="Z167" s="57"/>
      <c r="AA167" s="57"/>
      <c r="AB167" s="57"/>
      <c r="AC167" s="57"/>
      <c r="AD167" s="190"/>
      <c r="AE167" s="64"/>
      <c r="AF167" s="64"/>
      <c r="AG167" s="64"/>
      <c r="AH167" s="191"/>
    </row>
    <row r="168" ht="24.0" customHeight="1">
      <c r="A168" s="57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57"/>
      <c r="X168" s="57"/>
      <c r="Y168" s="57"/>
      <c r="Z168" s="57"/>
      <c r="AA168" s="57"/>
      <c r="AB168" s="57"/>
      <c r="AC168" s="57"/>
      <c r="AD168" s="190"/>
      <c r="AE168" s="64"/>
      <c r="AF168" s="64"/>
      <c r="AG168" s="64"/>
      <c r="AH168" s="191"/>
    </row>
    <row r="169" ht="24.0" customHeight="1">
      <c r="A169" s="57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57"/>
      <c r="X169" s="57"/>
      <c r="Y169" s="57"/>
      <c r="Z169" s="57"/>
      <c r="AA169" s="57"/>
      <c r="AB169" s="57"/>
      <c r="AC169" s="57"/>
      <c r="AD169" s="190"/>
      <c r="AE169" s="64"/>
      <c r="AF169" s="64"/>
      <c r="AG169" s="64"/>
      <c r="AH169" s="191"/>
    </row>
    <row r="170" ht="24.0" customHeight="1">
      <c r="A170" s="57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57"/>
      <c r="X170" s="57"/>
      <c r="Y170" s="57"/>
      <c r="Z170" s="57"/>
      <c r="AA170" s="57"/>
      <c r="AB170" s="57"/>
      <c r="AC170" s="57"/>
      <c r="AD170" s="190"/>
      <c r="AE170" s="64"/>
      <c r="AF170" s="64"/>
      <c r="AG170" s="64"/>
      <c r="AH170" s="191"/>
    </row>
    <row r="171" ht="24.0" customHeight="1">
      <c r="A171" s="57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57"/>
      <c r="X171" s="57"/>
      <c r="Y171" s="57"/>
      <c r="Z171" s="57"/>
      <c r="AA171" s="57"/>
      <c r="AB171" s="57"/>
      <c r="AC171" s="57"/>
      <c r="AD171" s="190"/>
      <c r="AE171" s="64"/>
      <c r="AF171" s="64"/>
      <c r="AG171" s="64"/>
      <c r="AH171" s="191"/>
    </row>
    <row r="172" ht="24.0" customHeight="1">
      <c r="A172" s="57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57"/>
      <c r="X172" s="57"/>
      <c r="Y172" s="57"/>
      <c r="Z172" s="57"/>
      <c r="AA172" s="57"/>
      <c r="AB172" s="57"/>
      <c r="AC172" s="57"/>
      <c r="AD172" s="190"/>
      <c r="AE172" s="64"/>
      <c r="AF172" s="64"/>
      <c r="AG172" s="64"/>
      <c r="AH172" s="191"/>
    </row>
    <row r="173" ht="24.0" customHeight="1">
      <c r="A173" s="57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57"/>
      <c r="X173" s="57"/>
      <c r="Y173" s="57"/>
      <c r="Z173" s="57"/>
      <c r="AA173" s="57"/>
      <c r="AB173" s="57"/>
      <c r="AC173" s="57"/>
      <c r="AD173" s="190"/>
      <c r="AE173" s="64"/>
      <c r="AF173" s="64"/>
      <c r="AG173" s="64"/>
      <c r="AH173" s="191"/>
    </row>
    <row r="174" ht="24.0" customHeight="1">
      <c r="A174" s="57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57"/>
      <c r="X174" s="57"/>
      <c r="Y174" s="57"/>
      <c r="Z174" s="57"/>
      <c r="AA174" s="57"/>
      <c r="AB174" s="57"/>
      <c r="AC174" s="57"/>
      <c r="AD174" s="190"/>
      <c r="AE174" s="64"/>
      <c r="AF174" s="64"/>
      <c r="AG174" s="64"/>
      <c r="AH174" s="191"/>
    </row>
    <row r="175" ht="24.0" customHeight="1">
      <c r="A175" s="57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57"/>
      <c r="X175" s="57"/>
      <c r="Y175" s="57"/>
      <c r="Z175" s="57"/>
      <c r="AA175" s="57"/>
      <c r="AB175" s="57"/>
      <c r="AC175" s="57"/>
      <c r="AD175" s="190"/>
      <c r="AE175" s="64"/>
      <c r="AF175" s="64"/>
      <c r="AG175" s="64"/>
      <c r="AH175" s="191"/>
    </row>
    <row r="176" ht="24.0" customHeight="1">
      <c r="A176" s="57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57"/>
      <c r="X176" s="57"/>
      <c r="Y176" s="57"/>
      <c r="Z176" s="57"/>
      <c r="AA176" s="57"/>
      <c r="AB176" s="57"/>
      <c r="AC176" s="57"/>
      <c r="AD176" s="190"/>
      <c r="AE176" s="64"/>
      <c r="AF176" s="64"/>
      <c r="AG176" s="64"/>
      <c r="AH176" s="191"/>
    </row>
    <row r="177" ht="24.0" customHeight="1">
      <c r="A177" s="57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57"/>
      <c r="X177" s="57"/>
      <c r="Y177" s="57"/>
      <c r="Z177" s="57"/>
      <c r="AA177" s="57"/>
      <c r="AB177" s="57"/>
      <c r="AC177" s="57"/>
      <c r="AD177" s="190"/>
      <c r="AE177" s="64"/>
      <c r="AF177" s="64"/>
      <c r="AG177" s="64"/>
      <c r="AH177" s="191"/>
    </row>
    <row r="178" ht="24.0" customHeight="1">
      <c r="A178" s="57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57"/>
      <c r="X178" s="57"/>
      <c r="Y178" s="57"/>
      <c r="Z178" s="57"/>
      <c r="AA178" s="57"/>
      <c r="AB178" s="57"/>
      <c r="AC178" s="57"/>
      <c r="AD178" s="190"/>
      <c r="AE178" s="64"/>
      <c r="AF178" s="64"/>
      <c r="AG178" s="64"/>
      <c r="AH178" s="191"/>
    </row>
    <row r="179" ht="24.0" customHeight="1">
      <c r="A179" s="57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57"/>
      <c r="X179" s="57"/>
      <c r="Y179" s="57"/>
      <c r="Z179" s="57"/>
      <c r="AA179" s="57"/>
      <c r="AB179" s="57"/>
      <c r="AC179" s="57"/>
      <c r="AD179" s="190"/>
      <c r="AE179" s="64"/>
      <c r="AF179" s="64"/>
      <c r="AG179" s="64"/>
      <c r="AH179" s="191"/>
    </row>
    <row r="180" ht="24.0" customHeight="1">
      <c r="A180" s="57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57"/>
      <c r="X180" s="57"/>
      <c r="Y180" s="57"/>
      <c r="Z180" s="57"/>
      <c r="AA180" s="57"/>
      <c r="AB180" s="57"/>
      <c r="AC180" s="57"/>
      <c r="AD180" s="190"/>
      <c r="AE180" s="64"/>
      <c r="AF180" s="64"/>
      <c r="AG180" s="64"/>
      <c r="AH180" s="191"/>
    </row>
    <row r="181" ht="24.0" customHeight="1">
      <c r="A181" s="57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57"/>
      <c r="X181" s="57"/>
      <c r="Y181" s="57"/>
      <c r="Z181" s="57"/>
      <c r="AA181" s="57"/>
      <c r="AB181" s="57"/>
      <c r="AC181" s="57"/>
      <c r="AD181" s="190"/>
      <c r="AE181" s="64"/>
      <c r="AF181" s="64"/>
      <c r="AG181" s="64"/>
      <c r="AH181" s="191"/>
    </row>
    <row r="182" ht="24.0" customHeight="1">
      <c r="A182" s="57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57"/>
      <c r="X182" s="57"/>
      <c r="Y182" s="57"/>
      <c r="Z182" s="57"/>
      <c r="AA182" s="57"/>
      <c r="AB182" s="57"/>
      <c r="AC182" s="57"/>
      <c r="AD182" s="190"/>
      <c r="AE182" s="64"/>
      <c r="AF182" s="64"/>
      <c r="AG182" s="64"/>
      <c r="AH182" s="191"/>
    </row>
    <row r="183" ht="24.0" customHeight="1">
      <c r="A183" s="57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57"/>
      <c r="X183" s="57"/>
      <c r="Y183" s="57"/>
      <c r="Z183" s="57"/>
      <c r="AA183" s="57"/>
      <c r="AB183" s="57"/>
      <c r="AC183" s="57"/>
      <c r="AD183" s="190"/>
      <c r="AE183" s="64"/>
      <c r="AF183" s="64"/>
      <c r="AG183" s="64"/>
      <c r="AH183" s="191"/>
    </row>
    <row r="184" ht="24.0" customHeight="1">
      <c r="A184" s="57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57"/>
      <c r="X184" s="57"/>
      <c r="Y184" s="57"/>
      <c r="Z184" s="57"/>
      <c r="AA184" s="57"/>
      <c r="AB184" s="57"/>
      <c r="AC184" s="57"/>
      <c r="AD184" s="190"/>
      <c r="AE184" s="64"/>
      <c r="AF184" s="64"/>
      <c r="AG184" s="64"/>
      <c r="AH184" s="191"/>
    </row>
    <row r="185" ht="24.0" customHeight="1">
      <c r="A185" s="57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57"/>
      <c r="X185" s="57"/>
      <c r="Y185" s="57"/>
      <c r="Z185" s="57"/>
      <c r="AA185" s="57"/>
      <c r="AB185" s="57"/>
      <c r="AC185" s="57"/>
      <c r="AD185" s="190"/>
      <c r="AE185" s="64"/>
      <c r="AF185" s="64"/>
      <c r="AG185" s="64"/>
      <c r="AH185" s="191"/>
    </row>
    <row r="186" ht="24.0" customHeight="1">
      <c r="A186" s="57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57"/>
      <c r="X186" s="57"/>
      <c r="Y186" s="57"/>
      <c r="Z186" s="57"/>
      <c r="AA186" s="57"/>
      <c r="AB186" s="57"/>
      <c r="AC186" s="57"/>
      <c r="AD186" s="190"/>
      <c r="AE186" s="64"/>
      <c r="AF186" s="64"/>
      <c r="AG186" s="64"/>
      <c r="AH186" s="191"/>
    </row>
    <row r="187" ht="24.0" customHeight="1">
      <c r="A187" s="57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57"/>
      <c r="X187" s="57"/>
      <c r="Y187" s="57"/>
      <c r="Z187" s="57"/>
      <c r="AA187" s="57"/>
      <c r="AB187" s="57"/>
      <c r="AC187" s="57"/>
      <c r="AD187" s="190"/>
      <c r="AE187" s="64"/>
      <c r="AF187" s="64"/>
      <c r="AG187" s="64"/>
      <c r="AH187" s="191"/>
    </row>
    <row r="188" ht="24.0" customHeight="1">
      <c r="A188" s="57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57"/>
      <c r="X188" s="57"/>
      <c r="Y188" s="57"/>
      <c r="Z188" s="57"/>
      <c r="AA188" s="57"/>
      <c r="AB188" s="57"/>
      <c r="AC188" s="57"/>
      <c r="AD188" s="190"/>
      <c r="AE188" s="64"/>
      <c r="AF188" s="64"/>
      <c r="AG188" s="64"/>
      <c r="AH188" s="191"/>
    </row>
    <row r="189" ht="24.0" customHeight="1">
      <c r="A189" s="57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57"/>
      <c r="X189" s="57"/>
      <c r="Y189" s="57"/>
      <c r="Z189" s="57"/>
      <c r="AA189" s="57"/>
      <c r="AB189" s="57"/>
      <c r="AC189" s="57"/>
      <c r="AD189" s="190"/>
      <c r="AE189" s="64"/>
      <c r="AF189" s="64"/>
      <c r="AG189" s="64"/>
      <c r="AH189" s="191"/>
    </row>
    <row r="190" ht="24.0" customHeight="1">
      <c r="A190" s="57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57"/>
      <c r="X190" s="57"/>
      <c r="Y190" s="57"/>
      <c r="Z190" s="57"/>
      <c r="AA190" s="57"/>
      <c r="AB190" s="57"/>
      <c r="AC190" s="57"/>
      <c r="AD190" s="190"/>
      <c r="AE190" s="64"/>
      <c r="AF190" s="64"/>
      <c r="AG190" s="64"/>
      <c r="AH190" s="191"/>
    </row>
    <row r="191" ht="24.0" customHeight="1">
      <c r="A191" s="57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57"/>
      <c r="X191" s="57"/>
      <c r="Y191" s="57"/>
      <c r="Z191" s="57"/>
      <c r="AA191" s="57"/>
      <c r="AB191" s="57"/>
      <c r="AC191" s="57"/>
      <c r="AD191" s="190"/>
      <c r="AE191" s="64"/>
      <c r="AF191" s="64"/>
      <c r="AG191" s="64"/>
      <c r="AH191" s="191"/>
    </row>
    <row r="192" ht="24.0" customHeight="1">
      <c r="A192" s="57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57"/>
      <c r="X192" s="57"/>
      <c r="Y192" s="57"/>
      <c r="Z192" s="57"/>
      <c r="AA192" s="57"/>
      <c r="AB192" s="57"/>
      <c r="AC192" s="57"/>
      <c r="AD192" s="190"/>
      <c r="AE192" s="64"/>
      <c r="AF192" s="64"/>
      <c r="AG192" s="64"/>
      <c r="AH192" s="191"/>
    </row>
    <row r="193" ht="24.0" customHeight="1">
      <c r="A193" s="57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57"/>
      <c r="X193" s="57"/>
      <c r="Y193" s="57"/>
      <c r="Z193" s="57"/>
      <c r="AA193" s="57"/>
      <c r="AB193" s="57"/>
      <c r="AC193" s="57"/>
      <c r="AD193" s="190"/>
      <c r="AE193" s="64"/>
      <c r="AF193" s="64"/>
      <c r="AG193" s="64"/>
      <c r="AH193" s="191"/>
    </row>
    <row r="194" ht="24.0" customHeight="1">
      <c r="A194" s="57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57"/>
      <c r="X194" s="57"/>
      <c r="Y194" s="57"/>
      <c r="Z194" s="57"/>
      <c r="AA194" s="57"/>
      <c r="AB194" s="57"/>
      <c r="AC194" s="57"/>
      <c r="AD194" s="190"/>
      <c r="AE194" s="64"/>
      <c r="AF194" s="64"/>
      <c r="AG194" s="64"/>
      <c r="AH194" s="191"/>
    </row>
    <row r="195" ht="24.0" customHeight="1">
      <c r="A195" s="57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57"/>
      <c r="X195" s="57"/>
      <c r="Y195" s="57"/>
      <c r="Z195" s="57"/>
      <c r="AA195" s="57"/>
      <c r="AB195" s="57"/>
      <c r="AC195" s="57"/>
      <c r="AD195" s="190"/>
      <c r="AE195" s="64"/>
      <c r="AF195" s="64"/>
      <c r="AG195" s="64"/>
      <c r="AH195" s="191"/>
    </row>
    <row r="196" ht="24.0" customHeight="1">
      <c r="A196" s="57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57"/>
      <c r="X196" s="57"/>
      <c r="Y196" s="57"/>
      <c r="Z196" s="57"/>
      <c r="AA196" s="57"/>
      <c r="AB196" s="57"/>
      <c r="AC196" s="57"/>
      <c r="AD196" s="190"/>
      <c r="AE196" s="64"/>
      <c r="AF196" s="64"/>
      <c r="AG196" s="64"/>
      <c r="AH196" s="191"/>
    </row>
    <row r="197" ht="24.0" customHeight="1">
      <c r="A197" s="57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57"/>
      <c r="X197" s="57"/>
      <c r="Y197" s="57"/>
      <c r="Z197" s="57"/>
      <c r="AA197" s="57"/>
      <c r="AB197" s="57"/>
      <c r="AC197" s="57"/>
      <c r="AD197" s="190"/>
      <c r="AE197" s="64"/>
      <c r="AF197" s="64"/>
      <c r="AG197" s="64"/>
      <c r="AH197" s="191"/>
    </row>
    <row r="198" ht="24.0" customHeight="1">
      <c r="A198" s="57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57"/>
      <c r="X198" s="57"/>
      <c r="Y198" s="57"/>
      <c r="Z198" s="57"/>
      <c r="AA198" s="57"/>
      <c r="AB198" s="57"/>
      <c r="AC198" s="57"/>
      <c r="AD198" s="190"/>
      <c r="AE198" s="64"/>
      <c r="AF198" s="64"/>
      <c r="AG198" s="64"/>
      <c r="AH198" s="191"/>
    </row>
    <row r="199" ht="24.0" customHeight="1">
      <c r="A199" s="57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57"/>
      <c r="X199" s="57"/>
      <c r="Y199" s="57"/>
      <c r="Z199" s="57"/>
      <c r="AA199" s="57"/>
      <c r="AB199" s="57"/>
      <c r="AC199" s="57"/>
      <c r="AD199" s="190"/>
      <c r="AE199" s="64"/>
      <c r="AF199" s="64"/>
      <c r="AG199" s="64"/>
      <c r="AH199" s="191"/>
    </row>
    <row r="200" ht="24.0" customHeight="1">
      <c r="A200" s="57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57"/>
      <c r="X200" s="57"/>
      <c r="Y200" s="57"/>
      <c r="Z200" s="57"/>
      <c r="AA200" s="57"/>
      <c r="AB200" s="57"/>
      <c r="AC200" s="57"/>
      <c r="AD200" s="190"/>
      <c r="AE200" s="64"/>
      <c r="AF200" s="64"/>
      <c r="AG200" s="64"/>
      <c r="AH200" s="191"/>
    </row>
    <row r="201" ht="24.0" customHeight="1">
      <c r="A201" s="57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57"/>
      <c r="X201" s="57"/>
      <c r="Y201" s="57"/>
      <c r="Z201" s="57"/>
      <c r="AA201" s="57"/>
      <c r="AB201" s="57"/>
      <c r="AC201" s="57"/>
      <c r="AD201" s="190"/>
      <c r="AE201" s="64"/>
      <c r="AF201" s="64"/>
      <c r="AG201" s="64"/>
      <c r="AH201" s="191"/>
    </row>
    <row r="202" ht="24.0" customHeight="1">
      <c r="A202" s="57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57"/>
      <c r="X202" s="57"/>
      <c r="Y202" s="57"/>
      <c r="Z202" s="57"/>
      <c r="AA202" s="57"/>
      <c r="AB202" s="57"/>
      <c r="AC202" s="57"/>
      <c r="AD202" s="190"/>
      <c r="AE202" s="64"/>
      <c r="AF202" s="64"/>
      <c r="AG202" s="64"/>
      <c r="AH202" s="191"/>
    </row>
    <row r="203" ht="24.0" customHeight="1">
      <c r="A203" s="57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57"/>
      <c r="X203" s="57"/>
      <c r="Y203" s="57"/>
      <c r="Z203" s="57"/>
      <c r="AA203" s="57"/>
      <c r="AB203" s="57"/>
      <c r="AC203" s="57"/>
      <c r="AD203" s="190"/>
      <c r="AE203" s="64"/>
      <c r="AF203" s="64"/>
      <c r="AG203" s="64"/>
      <c r="AH203" s="191"/>
    </row>
    <row r="204" ht="24.0" customHeight="1">
      <c r="A204" s="57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57"/>
      <c r="X204" s="57"/>
      <c r="Y204" s="57"/>
      <c r="Z204" s="57"/>
      <c r="AA204" s="57"/>
      <c r="AB204" s="57"/>
      <c r="AC204" s="57"/>
      <c r="AD204" s="190"/>
      <c r="AE204" s="64"/>
      <c r="AF204" s="64"/>
      <c r="AG204" s="64"/>
      <c r="AH204" s="191"/>
    </row>
    <row r="205" ht="24.0" customHeight="1">
      <c r="A205" s="57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57"/>
      <c r="X205" s="57"/>
      <c r="Y205" s="57"/>
      <c r="Z205" s="57"/>
      <c r="AA205" s="57"/>
      <c r="AB205" s="57"/>
      <c r="AC205" s="57"/>
      <c r="AD205" s="190"/>
      <c r="AE205" s="64"/>
      <c r="AF205" s="64"/>
      <c r="AG205" s="64"/>
      <c r="AH205" s="191"/>
    </row>
    <row r="206" ht="24.0" customHeight="1">
      <c r="A206" s="57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57"/>
      <c r="X206" s="57"/>
      <c r="Y206" s="57"/>
      <c r="Z206" s="57"/>
      <c r="AA206" s="57"/>
      <c r="AB206" s="57"/>
      <c r="AC206" s="57"/>
      <c r="AD206" s="190"/>
      <c r="AE206" s="64"/>
      <c r="AF206" s="64"/>
      <c r="AG206" s="64"/>
      <c r="AH206" s="191"/>
    </row>
    <row r="207" ht="24.0" customHeight="1">
      <c r="A207" s="57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57"/>
      <c r="X207" s="57"/>
      <c r="Y207" s="57"/>
      <c r="Z207" s="57"/>
      <c r="AA207" s="57"/>
      <c r="AB207" s="57"/>
      <c r="AC207" s="57"/>
      <c r="AD207" s="190"/>
      <c r="AE207" s="64"/>
      <c r="AF207" s="64"/>
      <c r="AG207" s="64"/>
      <c r="AH207" s="191"/>
    </row>
    <row r="208" ht="24.0" customHeight="1">
      <c r="A208" s="57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57"/>
      <c r="X208" s="57"/>
      <c r="Y208" s="57"/>
      <c r="Z208" s="57"/>
      <c r="AA208" s="57"/>
      <c r="AB208" s="57"/>
      <c r="AC208" s="57"/>
      <c r="AD208" s="190"/>
      <c r="AE208" s="64"/>
      <c r="AF208" s="64"/>
      <c r="AG208" s="64"/>
      <c r="AH208" s="191"/>
    </row>
    <row r="209" ht="24.0" customHeight="1">
      <c r="A209" s="57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57"/>
      <c r="X209" s="57"/>
      <c r="Y209" s="57"/>
      <c r="Z209" s="57"/>
      <c r="AA209" s="57"/>
      <c r="AB209" s="57"/>
      <c r="AC209" s="57"/>
      <c r="AD209" s="190"/>
      <c r="AE209" s="64"/>
      <c r="AF209" s="64"/>
      <c r="AG209" s="64"/>
      <c r="AH209" s="191"/>
    </row>
    <row r="210" ht="24.0" customHeight="1">
      <c r="A210" s="57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57"/>
      <c r="X210" s="57"/>
      <c r="Y210" s="57"/>
      <c r="Z210" s="57"/>
      <c r="AA210" s="57"/>
      <c r="AB210" s="57"/>
      <c r="AC210" s="57"/>
      <c r="AD210" s="190"/>
      <c r="AE210" s="64"/>
      <c r="AF210" s="64"/>
      <c r="AG210" s="64"/>
      <c r="AH210" s="191"/>
    </row>
    <row r="211" ht="24.0" customHeight="1">
      <c r="A211" s="57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57"/>
      <c r="X211" s="57"/>
      <c r="Y211" s="57"/>
      <c r="Z211" s="57"/>
      <c r="AA211" s="57"/>
      <c r="AB211" s="57"/>
      <c r="AC211" s="57"/>
      <c r="AD211" s="190"/>
      <c r="AE211" s="64"/>
      <c r="AF211" s="64"/>
      <c r="AG211" s="64"/>
      <c r="AH211" s="191"/>
    </row>
    <row r="212" ht="24.0" customHeight="1">
      <c r="A212" s="57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57"/>
      <c r="X212" s="57"/>
      <c r="Y212" s="57"/>
      <c r="Z212" s="57"/>
      <c r="AA212" s="57"/>
      <c r="AB212" s="57"/>
      <c r="AC212" s="57"/>
      <c r="AD212" s="190"/>
      <c r="AE212" s="64"/>
      <c r="AF212" s="64"/>
      <c r="AG212" s="64"/>
      <c r="AH212" s="191"/>
    </row>
    <row r="213" ht="24.0" customHeight="1">
      <c r="A213" s="57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57"/>
      <c r="X213" s="57"/>
      <c r="Y213" s="57"/>
      <c r="Z213" s="57"/>
      <c r="AA213" s="57"/>
      <c r="AB213" s="57"/>
      <c r="AC213" s="57"/>
      <c r="AD213" s="190"/>
      <c r="AE213" s="64"/>
      <c r="AF213" s="64"/>
      <c r="AG213" s="64"/>
      <c r="AH213" s="191"/>
    </row>
    <row r="214" ht="24.0" customHeight="1">
      <c r="A214" s="57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57"/>
      <c r="X214" s="57"/>
      <c r="Y214" s="57"/>
      <c r="Z214" s="57"/>
      <c r="AA214" s="57"/>
      <c r="AB214" s="57"/>
      <c r="AC214" s="57"/>
      <c r="AD214" s="190"/>
      <c r="AE214" s="64"/>
      <c r="AF214" s="64"/>
      <c r="AG214" s="64"/>
      <c r="AH214" s="191"/>
    </row>
    <row r="215" ht="24.0" customHeight="1">
      <c r="A215" s="57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57"/>
      <c r="X215" s="57"/>
      <c r="Y215" s="57"/>
      <c r="Z215" s="57"/>
      <c r="AA215" s="57"/>
      <c r="AB215" s="57"/>
      <c r="AC215" s="57"/>
      <c r="AD215" s="190"/>
      <c r="AE215" s="64"/>
      <c r="AF215" s="64"/>
      <c r="AG215" s="64"/>
      <c r="AH215" s="191"/>
    </row>
    <row r="216" ht="24.0" customHeight="1">
      <c r="A216" s="57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57"/>
      <c r="X216" s="57"/>
      <c r="Y216" s="57"/>
      <c r="Z216" s="57"/>
      <c r="AA216" s="57"/>
      <c r="AB216" s="57"/>
      <c r="AC216" s="57"/>
      <c r="AD216" s="190"/>
      <c r="AE216" s="64"/>
      <c r="AF216" s="64"/>
      <c r="AG216" s="64"/>
      <c r="AH216" s="191"/>
    </row>
    <row r="217" ht="24.0" customHeight="1">
      <c r="A217" s="57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57"/>
      <c r="X217" s="57"/>
      <c r="Y217" s="57"/>
      <c r="Z217" s="57"/>
      <c r="AA217" s="57"/>
      <c r="AB217" s="57"/>
      <c r="AC217" s="57"/>
      <c r="AD217" s="190"/>
      <c r="AE217" s="64"/>
      <c r="AF217" s="64"/>
      <c r="AG217" s="64"/>
      <c r="AH217" s="191"/>
    </row>
    <row r="218" ht="24.0" customHeight="1">
      <c r="A218" s="57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57"/>
      <c r="X218" s="57"/>
      <c r="Y218" s="57"/>
      <c r="Z218" s="57"/>
      <c r="AA218" s="57"/>
      <c r="AB218" s="57"/>
      <c r="AC218" s="57"/>
      <c r="AD218" s="190"/>
      <c r="AE218" s="64"/>
      <c r="AF218" s="64"/>
      <c r="AG218" s="64"/>
      <c r="AH218" s="191"/>
    </row>
    <row r="219" ht="24.0" customHeight="1">
      <c r="A219" s="57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57"/>
      <c r="X219" s="57"/>
      <c r="Y219" s="57"/>
      <c r="Z219" s="57"/>
      <c r="AA219" s="57"/>
      <c r="AB219" s="57"/>
      <c r="AC219" s="57"/>
      <c r="AD219" s="190"/>
      <c r="AE219" s="64"/>
      <c r="AF219" s="64"/>
      <c r="AG219" s="64"/>
      <c r="AH219" s="191"/>
    </row>
    <row r="220" ht="24.0" customHeight="1">
      <c r="A220" s="57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57"/>
      <c r="X220" s="57"/>
      <c r="Y220" s="57"/>
      <c r="Z220" s="57"/>
      <c r="AA220" s="57"/>
      <c r="AB220" s="57"/>
      <c r="AC220" s="57"/>
      <c r="AD220" s="190"/>
      <c r="AE220" s="64"/>
      <c r="AF220" s="64"/>
      <c r="AG220" s="64"/>
      <c r="AH220" s="191"/>
    </row>
    <row r="221" ht="24.0" customHeight="1">
      <c r="A221" s="57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57"/>
      <c r="X221" s="57"/>
      <c r="Y221" s="57"/>
      <c r="Z221" s="57"/>
      <c r="AA221" s="57"/>
      <c r="AB221" s="57"/>
      <c r="AC221" s="57"/>
      <c r="AD221" s="190"/>
      <c r="AE221" s="64"/>
      <c r="AF221" s="64"/>
      <c r="AG221" s="64"/>
      <c r="AH221" s="191"/>
    </row>
    <row r="222" ht="24.0" customHeight="1">
      <c r="A222" s="57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57"/>
      <c r="X222" s="57"/>
      <c r="Y222" s="57"/>
      <c r="Z222" s="57"/>
      <c r="AA222" s="57"/>
      <c r="AB222" s="57"/>
      <c r="AC222" s="57"/>
      <c r="AD222" s="190"/>
      <c r="AE222" s="64"/>
      <c r="AF222" s="64"/>
      <c r="AG222" s="64"/>
      <c r="AH222" s="191"/>
    </row>
    <row r="223" ht="24.0" customHeight="1">
      <c r="A223" s="57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57"/>
      <c r="X223" s="57"/>
      <c r="Y223" s="57"/>
      <c r="Z223" s="57"/>
      <c r="AA223" s="57"/>
      <c r="AB223" s="57"/>
      <c r="AC223" s="57"/>
      <c r="AD223" s="190"/>
      <c r="AE223" s="64"/>
      <c r="AF223" s="64"/>
      <c r="AG223" s="64"/>
      <c r="AH223" s="191"/>
    </row>
    <row r="224" ht="24.0" customHeight="1">
      <c r="A224" s="57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57"/>
      <c r="X224" s="57"/>
      <c r="Y224" s="57"/>
      <c r="Z224" s="57"/>
      <c r="AA224" s="57"/>
      <c r="AB224" s="57"/>
      <c r="AC224" s="57"/>
      <c r="AD224" s="190"/>
      <c r="AE224" s="64"/>
      <c r="AF224" s="64"/>
      <c r="AG224" s="64"/>
      <c r="AH224" s="191"/>
    </row>
    <row r="225" ht="24.0" customHeight="1">
      <c r="A225" s="57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57"/>
      <c r="X225" s="57"/>
      <c r="Y225" s="57"/>
      <c r="Z225" s="57"/>
      <c r="AA225" s="57"/>
      <c r="AB225" s="57"/>
      <c r="AC225" s="57"/>
      <c r="AD225" s="190"/>
      <c r="AE225" s="64"/>
      <c r="AF225" s="64"/>
      <c r="AG225" s="64"/>
      <c r="AH225" s="191"/>
    </row>
    <row r="226" ht="24.0" customHeight="1">
      <c r="A226" s="57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57"/>
      <c r="X226" s="57"/>
      <c r="Y226" s="57"/>
      <c r="Z226" s="57"/>
      <c r="AA226" s="57"/>
      <c r="AB226" s="57"/>
      <c r="AC226" s="57"/>
      <c r="AD226" s="190"/>
      <c r="AE226" s="64"/>
      <c r="AF226" s="64"/>
      <c r="AG226" s="64"/>
      <c r="AH226" s="191"/>
    </row>
    <row r="227" ht="24.0" customHeight="1">
      <c r="A227" s="57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57"/>
      <c r="X227" s="57"/>
      <c r="Y227" s="57"/>
      <c r="Z227" s="57"/>
      <c r="AA227" s="57"/>
      <c r="AB227" s="57"/>
      <c r="AC227" s="57"/>
      <c r="AD227" s="190"/>
      <c r="AE227" s="64"/>
      <c r="AF227" s="64"/>
      <c r="AG227" s="64"/>
      <c r="AH227" s="191"/>
    </row>
    <row r="228" ht="24.0" customHeight="1">
      <c r="A228" s="57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57"/>
      <c r="X228" s="57"/>
      <c r="Y228" s="57"/>
      <c r="Z228" s="57"/>
      <c r="AA228" s="57"/>
      <c r="AB228" s="57"/>
      <c r="AC228" s="57"/>
      <c r="AD228" s="190"/>
      <c r="AE228" s="64"/>
      <c r="AF228" s="64"/>
      <c r="AG228" s="64"/>
      <c r="AH228" s="191"/>
    </row>
    <row r="229" ht="24.0" customHeight="1">
      <c r="A229" s="57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57"/>
      <c r="X229" s="57"/>
      <c r="Y229" s="57"/>
      <c r="Z229" s="57"/>
      <c r="AA229" s="57"/>
      <c r="AB229" s="57"/>
      <c r="AC229" s="57"/>
      <c r="AD229" s="190"/>
      <c r="AE229" s="64"/>
      <c r="AF229" s="64"/>
      <c r="AG229" s="64"/>
      <c r="AH229" s="191"/>
    </row>
    <row r="230" ht="24.0" customHeight="1">
      <c r="A230" s="57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57"/>
      <c r="X230" s="57"/>
      <c r="Y230" s="57"/>
      <c r="Z230" s="57"/>
      <c r="AA230" s="57"/>
      <c r="AB230" s="57"/>
      <c r="AC230" s="57"/>
      <c r="AD230" s="190"/>
      <c r="AE230" s="64"/>
      <c r="AF230" s="64"/>
      <c r="AG230" s="64"/>
      <c r="AH230" s="191"/>
    </row>
    <row r="231" ht="24.0" customHeight="1">
      <c r="A231" s="57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57"/>
      <c r="X231" s="57"/>
      <c r="Y231" s="57"/>
      <c r="Z231" s="57"/>
      <c r="AA231" s="57"/>
      <c r="AB231" s="57"/>
      <c r="AC231" s="57"/>
      <c r="AD231" s="190"/>
      <c r="AE231" s="64"/>
      <c r="AF231" s="64"/>
      <c r="AG231" s="64"/>
      <c r="AH231" s="191"/>
    </row>
    <row r="232" ht="24.0" customHeight="1">
      <c r="A232" s="57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57"/>
      <c r="X232" s="57"/>
      <c r="Y232" s="57"/>
      <c r="Z232" s="57"/>
      <c r="AA232" s="57"/>
      <c r="AB232" s="57"/>
      <c r="AC232" s="57"/>
      <c r="AD232" s="190"/>
      <c r="AE232" s="64"/>
      <c r="AF232" s="64"/>
      <c r="AG232" s="64"/>
      <c r="AH232" s="191"/>
    </row>
    <row r="233" ht="24.0" customHeight="1">
      <c r="A233" s="57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57"/>
      <c r="X233" s="57"/>
      <c r="Y233" s="57"/>
      <c r="Z233" s="57"/>
      <c r="AA233" s="57"/>
      <c r="AB233" s="57"/>
      <c r="AC233" s="57"/>
      <c r="AD233" s="190"/>
      <c r="AE233" s="64"/>
      <c r="AF233" s="64"/>
      <c r="AG233" s="64"/>
      <c r="AH233" s="191"/>
    </row>
    <row r="234" ht="24.0" customHeight="1">
      <c r="A234" s="57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57"/>
      <c r="X234" s="57"/>
      <c r="Y234" s="57"/>
      <c r="Z234" s="57"/>
      <c r="AA234" s="57"/>
      <c r="AB234" s="57"/>
      <c r="AC234" s="57"/>
      <c r="AD234" s="190"/>
      <c r="AE234" s="64"/>
      <c r="AF234" s="64"/>
      <c r="AG234" s="64"/>
      <c r="AH234" s="191"/>
    </row>
    <row r="235" ht="24.0" customHeight="1">
      <c r="A235" s="57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57"/>
      <c r="X235" s="57"/>
      <c r="Y235" s="57"/>
      <c r="Z235" s="57"/>
      <c r="AA235" s="57"/>
      <c r="AB235" s="57"/>
      <c r="AC235" s="57"/>
      <c r="AD235" s="190"/>
      <c r="AE235" s="64"/>
      <c r="AF235" s="64"/>
      <c r="AG235" s="64"/>
      <c r="AH235" s="191"/>
    </row>
    <row r="236" ht="24.0" customHeight="1">
      <c r="A236" s="57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57"/>
      <c r="X236" s="57"/>
      <c r="Y236" s="57"/>
      <c r="Z236" s="57"/>
      <c r="AA236" s="57"/>
      <c r="AB236" s="57"/>
      <c r="AC236" s="57"/>
      <c r="AD236" s="190"/>
      <c r="AE236" s="64"/>
      <c r="AF236" s="64"/>
      <c r="AG236" s="64"/>
      <c r="AH236" s="191"/>
    </row>
    <row r="237" ht="24.0" customHeight="1">
      <c r="A237" s="57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57"/>
      <c r="X237" s="57"/>
      <c r="Y237" s="57"/>
      <c r="Z237" s="57"/>
      <c r="AA237" s="57"/>
      <c r="AB237" s="57"/>
      <c r="AC237" s="57"/>
      <c r="AD237" s="190"/>
      <c r="AE237" s="64"/>
      <c r="AF237" s="64"/>
      <c r="AG237" s="64"/>
      <c r="AH237" s="191"/>
    </row>
    <row r="238" ht="24.0" customHeight="1">
      <c r="A238" s="57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57"/>
      <c r="X238" s="57"/>
      <c r="Y238" s="57"/>
      <c r="Z238" s="57"/>
      <c r="AA238" s="57"/>
      <c r="AB238" s="57"/>
      <c r="AC238" s="57"/>
      <c r="AD238" s="190"/>
      <c r="AE238" s="64"/>
      <c r="AF238" s="64"/>
      <c r="AG238" s="64"/>
      <c r="AH238" s="191"/>
    </row>
    <row r="239" ht="24.0" customHeight="1">
      <c r="A239" s="57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57"/>
      <c r="X239" s="57"/>
      <c r="Y239" s="57"/>
      <c r="Z239" s="57"/>
      <c r="AA239" s="57"/>
      <c r="AB239" s="57"/>
      <c r="AC239" s="57"/>
      <c r="AD239" s="190"/>
      <c r="AE239" s="64"/>
      <c r="AF239" s="64"/>
      <c r="AG239" s="64"/>
      <c r="AH239" s="191"/>
    </row>
    <row r="240" ht="24.0" customHeight="1">
      <c r="A240" s="57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57"/>
      <c r="X240" s="57"/>
      <c r="Y240" s="57"/>
      <c r="Z240" s="57"/>
      <c r="AA240" s="57"/>
      <c r="AB240" s="57"/>
      <c r="AC240" s="57"/>
      <c r="AD240" s="190"/>
      <c r="AE240" s="64"/>
      <c r="AF240" s="64"/>
      <c r="AG240" s="64"/>
      <c r="AH240" s="191"/>
    </row>
    <row r="241" ht="24.0" customHeight="1">
      <c r="A241" s="57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57"/>
      <c r="X241" s="57"/>
      <c r="Y241" s="57"/>
      <c r="Z241" s="57"/>
      <c r="AA241" s="57"/>
      <c r="AB241" s="57"/>
      <c r="AC241" s="57"/>
      <c r="AD241" s="190"/>
      <c r="AE241" s="64"/>
      <c r="AF241" s="64"/>
      <c r="AG241" s="64"/>
      <c r="AH241" s="191"/>
    </row>
    <row r="242" ht="24.0" customHeight="1">
      <c r="A242" s="57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57"/>
      <c r="X242" s="57"/>
      <c r="Y242" s="57"/>
      <c r="Z242" s="57"/>
      <c r="AA242" s="57"/>
      <c r="AB242" s="57"/>
      <c r="AC242" s="57"/>
      <c r="AD242" s="190"/>
      <c r="AE242" s="64"/>
      <c r="AF242" s="64"/>
      <c r="AG242" s="64"/>
      <c r="AH242" s="191"/>
    </row>
    <row r="243" ht="24.0" customHeight="1">
      <c r="A243" s="57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57"/>
      <c r="X243" s="57"/>
      <c r="Y243" s="57"/>
      <c r="Z243" s="57"/>
      <c r="AA243" s="57"/>
      <c r="AB243" s="57"/>
      <c r="AC243" s="57"/>
      <c r="AD243" s="190"/>
      <c r="AE243" s="64"/>
      <c r="AF243" s="64"/>
      <c r="AG243" s="64"/>
      <c r="AH243" s="191"/>
    </row>
    <row r="244" ht="24.0" customHeight="1">
      <c r="A244" s="57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57"/>
      <c r="X244" s="57"/>
      <c r="Y244" s="57"/>
      <c r="Z244" s="57"/>
      <c r="AA244" s="57"/>
      <c r="AB244" s="57"/>
      <c r="AC244" s="57"/>
      <c r="AD244" s="190"/>
      <c r="AE244" s="64"/>
      <c r="AF244" s="64"/>
      <c r="AG244" s="64"/>
      <c r="AH244" s="191"/>
    </row>
    <row r="245" ht="24.0" customHeight="1">
      <c r="A245" s="57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57"/>
      <c r="X245" s="57"/>
      <c r="Y245" s="57"/>
      <c r="Z245" s="57"/>
      <c r="AA245" s="57"/>
      <c r="AB245" s="57"/>
      <c r="AC245" s="57"/>
      <c r="AD245" s="190"/>
      <c r="AE245" s="64"/>
      <c r="AF245" s="64"/>
      <c r="AG245" s="64"/>
      <c r="AH245" s="191"/>
    </row>
    <row r="246" ht="24.0" customHeight="1">
      <c r="A246" s="57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57"/>
      <c r="X246" s="57"/>
      <c r="Y246" s="57"/>
      <c r="Z246" s="57"/>
      <c r="AA246" s="57"/>
      <c r="AB246" s="57"/>
      <c r="AC246" s="57"/>
      <c r="AD246" s="190"/>
      <c r="AE246" s="64"/>
      <c r="AF246" s="64"/>
      <c r="AG246" s="64"/>
      <c r="AH246" s="191"/>
    </row>
    <row r="247" ht="24.0" customHeight="1">
      <c r="A247" s="57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57"/>
      <c r="X247" s="57"/>
      <c r="Y247" s="57"/>
      <c r="Z247" s="57"/>
      <c r="AA247" s="57"/>
      <c r="AB247" s="57"/>
      <c r="AC247" s="57"/>
      <c r="AD247" s="190"/>
      <c r="AE247" s="64"/>
      <c r="AF247" s="64"/>
      <c r="AG247" s="64"/>
      <c r="AH247" s="191"/>
    </row>
    <row r="248" ht="24.0" customHeight="1">
      <c r="A248" s="57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57"/>
      <c r="X248" s="57"/>
      <c r="Y248" s="57"/>
      <c r="Z248" s="57"/>
      <c r="AA248" s="57"/>
      <c r="AB248" s="57"/>
      <c r="AC248" s="57"/>
      <c r="AD248" s="190"/>
      <c r="AE248" s="64"/>
      <c r="AF248" s="64"/>
      <c r="AG248" s="64"/>
      <c r="AH248" s="191"/>
    </row>
    <row r="249" ht="24.0" customHeight="1">
      <c r="A249" s="57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57"/>
      <c r="X249" s="57"/>
      <c r="Y249" s="57"/>
      <c r="Z249" s="57"/>
      <c r="AA249" s="57"/>
      <c r="AB249" s="57"/>
      <c r="AC249" s="57"/>
      <c r="AD249" s="190"/>
      <c r="AE249" s="64"/>
      <c r="AF249" s="64"/>
      <c r="AG249" s="64"/>
      <c r="AH249" s="191"/>
    </row>
    <row r="250" ht="24.0" customHeight="1">
      <c r="A250" s="57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57"/>
      <c r="X250" s="57"/>
      <c r="Y250" s="57"/>
      <c r="Z250" s="57"/>
      <c r="AA250" s="57"/>
      <c r="AB250" s="57"/>
      <c r="AC250" s="57"/>
      <c r="AD250" s="190"/>
      <c r="AE250" s="64"/>
      <c r="AF250" s="64"/>
      <c r="AG250" s="64"/>
      <c r="AH250" s="191"/>
    </row>
    <row r="251" ht="24.0" customHeight="1">
      <c r="A251" s="57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57"/>
      <c r="X251" s="57"/>
      <c r="Y251" s="57"/>
      <c r="Z251" s="57"/>
      <c r="AA251" s="57"/>
      <c r="AB251" s="57"/>
      <c r="AC251" s="57"/>
      <c r="AD251" s="190"/>
      <c r="AE251" s="64"/>
      <c r="AF251" s="64"/>
      <c r="AG251" s="64"/>
      <c r="AH251" s="191"/>
    </row>
    <row r="252" ht="24.0" customHeight="1">
      <c r="A252" s="57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57"/>
      <c r="X252" s="57"/>
      <c r="Y252" s="57"/>
      <c r="Z252" s="57"/>
      <c r="AA252" s="57"/>
      <c r="AB252" s="57"/>
      <c r="AC252" s="57"/>
      <c r="AD252" s="190"/>
      <c r="AE252" s="64"/>
      <c r="AF252" s="64"/>
      <c r="AG252" s="64"/>
      <c r="AH252" s="191"/>
    </row>
    <row r="253" ht="24.0" customHeight="1">
      <c r="A253" s="57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57"/>
      <c r="X253" s="57"/>
      <c r="Y253" s="57"/>
      <c r="Z253" s="57"/>
      <c r="AA253" s="57"/>
      <c r="AB253" s="57"/>
      <c r="AC253" s="57"/>
      <c r="AD253" s="190"/>
      <c r="AE253" s="64"/>
      <c r="AF253" s="64"/>
      <c r="AG253" s="64"/>
      <c r="AH253" s="191"/>
    </row>
    <row r="254" ht="24.0" customHeight="1">
      <c r="A254" s="57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57"/>
      <c r="X254" s="57"/>
      <c r="Y254" s="57"/>
      <c r="Z254" s="57"/>
      <c r="AA254" s="57"/>
      <c r="AB254" s="57"/>
      <c r="AC254" s="57"/>
      <c r="AD254" s="190"/>
      <c r="AE254" s="64"/>
      <c r="AF254" s="64"/>
      <c r="AG254" s="64"/>
      <c r="AH254" s="191"/>
    </row>
    <row r="255" ht="24.0" customHeight="1">
      <c r="A255" s="57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57"/>
      <c r="X255" s="57"/>
      <c r="Y255" s="57"/>
      <c r="Z255" s="57"/>
      <c r="AA255" s="57"/>
      <c r="AB255" s="57"/>
      <c r="AC255" s="57"/>
      <c r="AD255" s="190"/>
      <c r="AE255" s="64"/>
      <c r="AF255" s="64"/>
      <c r="AG255" s="64"/>
      <c r="AH255" s="191"/>
    </row>
    <row r="256" ht="24.0" customHeight="1">
      <c r="A256" s="57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57"/>
      <c r="X256" s="57"/>
      <c r="Y256" s="57"/>
      <c r="Z256" s="57"/>
      <c r="AA256" s="57"/>
      <c r="AB256" s="57"/>
      <c r="AC256" s="57"/>
      <c r="AD256" s="190"/>
      <c r="AE256" s="64"/>
      <c r="AF256" s="64"/>
      <c r="AG256" s="64"/>
      <c r="AH256" s="191"/>
    </row>
    <row r="257" ht="24.0" customHeight="1">
      <c r="A257" s="57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57"/>
      <c r="X257" s="57"/>
      <c r="Y257" s="57"/>
      <c r="Z257" s="57"/>
      <c r="AA257" s="57"/>
      <c r="AB257" s="57"/>
      <c r="AC257" s="57"/>
      <c r="AD257" s="190"/>
      <c r="AE257" s="64"/>
      <c r="AF257" s="64"/>
      <c r="AG257" s="64"/>
      <c r="AH257" s="19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9">
    <mergeCell ref="C6:L6"/>
    <mergeCell ref="C7:H7"/>
    <mergeCell ref="I7:Q7"/>
    <mergeCell ref="AD7:AF7"/>
    <mergeCell ref="C8:D8"/>
    <mergeCell ref="G8:I8"/>
    <mergeCell ref="P8:Q8"/>
    <mergeCell ref="AD8:AF8"/>
    <mergeCell ref="K8:M8"/>
    <mergeCell ref="N8:O8"/>
    <mergeCell ref="C9:L9"/>
    <mergeCell ref="M9:N9"/>
    <mergeCell ref="Q9:R9"/>
    <mergeCell ref="AD9:AF9"/>
    <mergeCell ref="AD10:AF10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B45:L45"/>
    <mergeCell ref="B46:L47"/>
    <mergeCell ref="C38:L38"/>
    <mergeCell ref="C39:L39"/>
    <mergeCell ref="C40:L40"/>
    <mergeCell ref="C41:L41"/>
    <mergeCell ref="C42:L42"/>
    <mergeCell ref="C43:L43"/>
    <mergeCell ref="C44:L44"/>
    <mergeCell ref="S27:V27"/>
    <mergeCell ref="S28:V28"/>
    <mergeCell ref="AD28:AF28"/>
    <mergeCell ref="S20:V20"/>
    <mergeCell ref="S21:V21"/>
    <mergeCell ref="S22:V22"/>
    <mergeCell ref="S23:V23"/>
    <mergeCell ref="S24:V24"/>
    <mergeCell ref="S25:V25"/>
    <mergeCell ref="S26:V26"/>
    <mergeCell ref="S29:V29"/>
    <mergeCell ref="S30:V30"/>
    <mergeCell ref="S31:V31"/>
    <mergeCell ref="S32:V32"/>
    <mergeCell ref="S33:V33"/>
    <mergeCell ref="S34:V34"/>
    <mergeCell ref="AD34:AF34"/>
    <mergeCell ref="S41:V41"/>
    <mergeCell ref="S42:V42"/>
    <mergeCell ref="S43:V43"/>
    <mergeCell ref="S44:V44"/>
    <mergeCell ref="S45:V45"/>
    <mergeCell ref="S35:V35"/>
    <mergeCell ref="S36:V36"/>
    <mergeCell ref="S37:V37"/>
    <mergeCell ref="S38:V38"/>
    <mergeCell ref="S39:V39"/>
    <mergeCell ref="S40:V40"/>
    <mergeCell ref="AC41:AF41"/>
    <mergeCell ref="AC50:AF50"/>
    <mergeCell ref="AE51:AF51"/>
    <mergeCell ref="AE52:AF52"/>
    <mergeCell ref="AE53:AF53"/>
    <mergeCell ref="AE54:AF54"/>
    <mergeCell ref="AE55:AF55"/>
    <mergeCell ref="AE56:AF56"/>
    <mergeCell ref="AE57:AF57"/>
    <mergeCell ref="AE42:AF42"/>
    <mergeCell ref="AE43:AF43"/>
    <mergeCell ref="AE44:AF44"/>
    <mergeCell ref="AE45:AF45"/>
    <mergeCell ref="AE46:AF46"/>
    <mergeCell ref="AE47:AF47"/>
    <mergeCell ref="AE48:AF48"/>
    <mergeCell ref="B2:V2"/>
    <mergeCell ref="AC2:AD4"/>
    <mergeCell ref="AE2:AE4"/>
    <mergeCell ref="AF2:AF4"/>
    <mergeCell ref="C4:D4"/>
    <mergeCell ref="F4:H4"/>
    <mergeCell ref="J4:L4"/>
    <mergeCell ref="T4:V4"/>
    <mergeCell ref="M6:O6"/>
    <mergeCell ref="P6:V6"/>
    <mergeCell ref="M4:N4"/>
    <mergeCell ref="O4:R4"/>
    <mergeCell ref="C5:L5"/>
    <mergeCell ref="M5:O5"/>
    <mergeCell ref="P5:V5"/>
    <mergeCell ref="AD5:AF5"/>
    <mergeCell ref="AD6:AF6"/>
    <mergeCell ref="T7:V7"/>
    <mergeCell ref="T8:V8"/>
    <mergeCell ref="S9:V9"/>
    <mergeCell ref="S12:V12"/>
    <mergeCell ref="S13:V13"/>
    <mergeCell ref="S15:V15"/>
    <mergeCell ref="Q10:R10"/>
    <mergeCell ref="S10:V10"/>
    <mergeCell ref="Q11:R11"/>
    <mergeCell ref="S11:V11"/>
    <mergeCell ref="AD11:AF11"/>
    <mergeCell ref="AD12:AF12"/>
    <mergeCell ref="AD13:AF13"/>
    <mergeCell ref="O14:P14"/>
    <mergeCell ref="Q14:R14"/>
    <mergeCell ref="S14:V14"/>
    <mergeCell ref="AD14:AF14"/>
    <mergeCell ref="AD15:AF15"/>
    <mergeCell ref="Q16:R16"/>
    <mergeCell ref="S16:V16"/>
    <mergeCell ref="O16:P16"/>
    <mergeCell ref="O17:P17"/>
    <mergeCell ref="Q17:R17"/>
    <mergeCell ref="S17:V17"/>
    <mergeCell ref="S18:V18"/>
    <mergeCell ref="S19:V19"/>
    <mergeCell ref="AD20:AF20"/>
    <mergeCell ref="O41:P41"/>
    <mergeCell ref="O42:P42"/>
    <mergeCell ref="O43:P43"/>
    <mergeCell ref="O44:P44"/>
    <mergeCell ref="M45:P45"/>
    <mergeCell ref="M46:P46"/>
    <mergeCell ref="M47:P47"/>
    <mergeCell ref="O34:P34"/>
    <mergeCell ref="O35:P35"/>
    <mergeCell ref="O36:P36"/>
    <mergeCell ref="O37:P37"/>
    <mergeCell ref="O38:P38"/>
    <mergeCell ref="O39:P39"/>
    <mergeCell ref="O40:P40"/>
    <mergeCell ref="O9:P9"/>
    <mergeCell ref="O10:P10"/>
    <mergeCell ref="O11:P11"/>
    <mergeCell ref="O12:P12"/>
    <mergeCell ref="Q12:R12"/>
    <mergeCell ref="O13:P13"/>
    <mergeCell ref="Q13:R13"/>
    <mergeCell ref="O15:P15"/>
    <mergeCell ref="Q15:R15"/>
    <mergeCell ref="O18:P18"/>
    <mergeCell ref="Q18:R18"/>
    <mergeCell ref="O19:P19"/>
    <mergeCell ref="Q19:R19"/>
    <mergeCell ref="Q20:R20"/>
    <mergeCell ref="O20:P20"/>
    <mergeCell ref="O21:P21"/>
    <mergeCell ref="O22:P22"/>
    <mergeCell ref="O23:P23"/>
    <mergeCell ref="O24:P24"/>
    <mergeCell ref="O25:P25"/>
    <mergeCell ref="O26:P26"/>
    <mergeCell ref="Q21:R21"/>
    <mergeCell ref="Q22:R22"/>
    <mergeCell ref="Q23:R23"/>
    <mergeCell ref="Q24:R24"/>
    <mergeCell ref="Q25:R25"/>
    <mergeCell ref="Q26:R26"/>
    <mergeCell ref="Q27:R27"/>
    <mergeCell ref="O27:P27"/>
    <mergeCell ref="O28:P28"/>
    <mergeCell ref="O29:P29"/>
    <mergeCell ref="O30:P30"/>
    <mergeCell ref="O31:P31"/>
    <mergeCell ref="O32:P32"/>
    <mergeCell ref="O33:P33"/>
    <mergeCell ref="Q28:R28"/>
    <mergeCell ref="Q29:R29"/>
    <mergeCell ref="Q30:R30"/>
    <mergeCell ref="Q31:R31"/>
    <mergeCell ref="Q32:R32"/>
    <mergeCell ref="Q33:R33"/>
    <mergeCell ref="Q34:R34"/>
    <mergeCell ref="Q42:R42"/>
    <mergeCell ref="Q43:R43"/>
    <mergeCell ref="Q44:R44"/>
    <mergeCell ref="Q45:R45"/>
    <mergeCell ref="Q46:R46"/>
    <mergeCell ref="Q47:R47"/>
    <mergeCell ref="Q35:R35"/>
    <mergeCell ref="Q36:R36"/>
    <mergeCell ref="Q37:R37"/>
    <mergeCell ref="Q38:R38"/>
    <mergeCell ref="Q39:R39"/>
    <mergeCell ref="Q40:R40"/>
    <mergeCell ref="Q41:R41"/>
  </mergeCells>
  <conditionalFormatting sqref="AD27">
    <cfRule type="cellIs" dxfId="0" priority="1" operator="greaterThan">
      <formula>$AD$26</formula>
    </cfRule>
  </conditionalFormatting>
  <conditionalFormatting sqref="AD26">
    <cfRule type="expression" dxfId="0" priority="2">
      <formula>OR($AE$26="เสาร์",$AE$26="อาทิตย์")</formula>
    </cfRule>
  </conditionalFormatting>
  <conditionalFormatting sqref="AD32">
    <cfRule type="cellIs" dxfId="0" priority="3" operator="greaterThan">
      <formula>$AD$26</formula>
    </cfRule>
  </conditionalFormatting>
  <dataValidations>
    <dataValidation type="list" allowBlank="1" showInputMessage="1" showErrorMessage="1" prompt=" - " sqref="AC43:AC45 AC52:AC54">
      <formula1>kammakarn</formula1>
    </dataValidation>
    <dataValidation type="list" allowBlank="1" showInputMessage="1" showErrorMessage="1" prompt=" - " sqref="P5 C6">
      <formula1>why_buy</formula1>
    </dataValidation>
    <dataValidation type="list" allowBlank="1" showInputMessage="1" showErrorMessage="1" prompt=" - " sqref="J4 AD5">
      <formula1>subject</formula1>
    </dataValidation>
    <dataValidation type="list" allowBlank="1" showInputMessage="1" showErrorMessage="1" prompt=" - " sqref="AD12">
      <formula1>company</formula1>
    </dataValidation>
    <dataValidation type="list" allowBlank="1" showInputMessage="1" showErrorMessage="1" prompt=" - " sqref="AD34">
      <formula1>kanrub</formula1>
    </dataValidation>
    <dataValidation type="list" allowBlank="1" showInputMessage="1" showErrorMessage="1" prompt=" - " sqref="T4">
      <formula1>method</formula1>
    </dataValidation>
    <dataValidation type="list" allowBlank="1" showInputMessage="1" showErrorMessage="1" prompt=" - " sqref="O4">
      <formula1>buy_subject</formula1>
    </dataValidation>
    <dataValidation type="list" allowBlank="1" showInputMessage="1" showErrorMessage="1" prompt=" - " sqref="N10:N44">
      <formula1>countunit</formula1>
    </dataValidation>
    <dataValidation type="list" allowBlank="1" showInputMessage="1" showErrorMessage="1" prompt=" - " sqref="P6">
      <formula1>sara</formula1>
    </dataValidation>
    <dataValidation type="list" allowBlank="1" showInputMessage="1" showErrorMessage="1" prompt=" - " sqref="AE43:AE46 AE48 AE52:AE55 AE57">
      <formula1>position</formula1>
    </dataValidation>
    <dataValidation type="list" allowBlank="1" showInputMessage="1" showErrorMessage="1" prompt=" - " sqref="C5">
      <formula1>project</formula1>
    </dataValidation>
    <dataValidation type="list" allowBlank="1" showInputMessage="1" showErrorMessage="1" prompt=" - " sqref="AD37">
      <formula1>tax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4" width="2.13"/>
    <col customWidth="1" min="5" max="5" width="2.88"/>
    <col customWidth="1" min="6" max="9" width="2.13"/>
    <col customWidth="1" min="10" max="10" width="3.0"/>
    <col customWidth="1" min="11" max="17" width="2.13"/>
    <col customWidth="1" min="18" max="18" width="5.0"/>
    <col customWidth="1" min="19" max="19" width="3.38"/>
    <col customWidth="1" min="20" max="20" width="3.25"/>
    <col customWidth="1" min="21" max="21" width="3.5"/>
    <col customWidth="1" min="22" max="22" width="3.63"/>
    <col customWidth="1" min="23" max="34" width="2.13"/>
    <col customWidth="1" min="35" max="36" width="4.75"/>
    <col customWidth="1" min="37" max="37" width="50.75"/>
    <col customWidth="1" hidden="1" min="38" max="38" width="33.88"/>
    <col customWidth="1" hidden="1" min="39" max="53" width="7.0"/>
  </cols>
  <sheetData>
    <row r="1" ht="27.0" customHeight="1">
      <c r="A1" s="38"/>
      <c r="B1" s="35" t="s">
        <v>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38"/>
      <c r="AK1" s="192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ht="3.0" customHeigh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192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ht="19.5" customHeight="1">
      <c r="A3" s="38"/>
      <c r="B3" s="38" t="s">
        <v>30</v>
      </c>
      <c r="C3" s="37"/>
      <c r="D3" s="37"/>
      <c r="E3" s="37"/>
      <c r="F3" s="38" t="str">
        <f>"โรงเรียน"&amp;'หน้าหลัก'!C4</f>
        <v>โรงเรียนวัดกาญจนาราม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192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ht="19.5" customHeight="1">
      <c r="A4" s="38"/>
      <c r="B4" s="38" t="s">
        <v>31</v>
      </c>
      <c r="C4" s="193">
        <f>'รายการจัดซื้อจัดจ้าง'!C4</f>
        <v>243619</v>
      </c>
      <c r="D4" s="40"/>
      <c r="E4" s="40"/>
      <c r="F4" s="40"/>
      <c r="G4" s="41"/>
      <c r="H4" s="37"/>
      <c r="I4" s="37"/>
      <c r="J4" s="36"/>
      <c r="K4" s="36"/>
      <c r="L4" s="36"/>
      <c r="M4" s="36"/>
      <c r="N4" s="38" t="str">
        <f>"วันที่ "&amp;'รายการจัดซื้อจัดจ้าง'!AG17</f>
        <v>วันที่ 3 เดือน พฤษภาคม พ.ศ.2566</v>
      </c>
      <c r="O4" s="36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192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ht="19.5" customHeight="1">
      <c r="A5" s="38"/>
      <c r="B5" s="38" t="s">
        <v>32</v>
      </c>
      <c r="C5" s="37"/>
      <c r="D5" s="38" t="str">
        <f>"รายงานขอ"&amp;'รายการจัดซื้อจัดจ้าง'!J4&amp;'รายการจัดซื้อจัดจ้าง'!O4</f>
        <v>รายงานขอจ้าง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K5" s="192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ht="6.0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/>
      <c r="AK6" s="192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ht="24.0" customHeight="1">
      <c r="A7" s="38"/>
      <c r="B7" s="38" t="s">
        <v>34</v>
      </c>
      <c r="C7" s="38"/>
      <c r="D7" s="38" t="str">
        <f>"ผู้อำนวยการโรงเรียน"&amp;'หน้าหลัก'!C4</f>
        <v>ผู้อำนวยการโรงเรียนวัดกาญจนาราม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94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</row>
    <row r="8" ht="6.0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94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</row>
    <row r="9" ht="18.0" customHeight="1">
      <c r="A9" s="38"/>
      <c r="B9" s="38"/>
      <c r="C9" s="38"/>
      <c r="D9" s="38" t="s">
        <v>168</v>
      </c>
      <c r="E9" s="38"/>
      <c r="F9" s="196" t="str">
        <f>'รายการจัดซื้อจัดจ้าง'!P6</f>
        <v>งานบริหารทั่วไป</v>
      </c>
      <c r="G9" s="40"/>
      <c r="H9" s="40"/>
      <c r="I9" s="40"/>
      <c r="J9" s="40"/>
      <c r="K9" s="40"/>
      <c r="L9" s="40"/>
      <c r="M9" s="40"/>
      <c r="N9" s="41"/>
      <c r="O9" s="38" t="s">
        <v>169</v>
      </c>
      <c r="P9" s="42"/>
      <c r="Q9" s="38"/>
      <c r="R9" s="38"/>
      <c r="S9" s="42"/>
      <c r="T9" s="197" t="str">
        <f>"ขอ"&amp;'รายการจัดซื้อจัดจ้าง'!J4&amp;'รายการจัดซื้อจัดจ้าง'!O4</f>
        <v>ขอจ้าง</v>
      </c>
      <c r="U9" s="16"/>
      <c r="V9" s="16"/>
      <c r="W9" s="16"/>
      <c r="X9" s="16"/>
      <c r="Y9" s="16"/>
      <c r="Z9" s="16"/>
      <c r="AA9" s="17"/>
      <c r="AB9" s="54" t="s">
        <v>170</v>
      </c>
      <c r="AC9" s="16"/>
      <c r="AD9" s="17"/>
      <c r="AE9" s="198">
        <f>'รายการจัดซื้อจัดจ้าง'!P8</f>
        <v>7</v>
      </c>
      <c r="AF9" s="41"/>
      <c r="AG9" s="38" t="s">
        <v>171</v>
      </c>
      <c r="AH9" s="38"/>
      <c r="AI9" s="38"/>
      <c r="AJ9" s="38"/>
      <c r="AK9" s="194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</row>
    <row r="10" ht="18.0" customHeight="1">
      <c r="A10" s="38"/>
      <c r="B10" s="38" t="s">
        <v>172</v>
      </c>
      <c r="C10" s="42"/>
      <c r="D10" s="196" t="str">
        <f>'รายการจัดซื้อจัดจ้าง'!C6</f>
        <v>ซ่อมแซมห้องน้ำนักเรียน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38" t="s">
        <v>173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98">
        <f>'หน้าหลัก'!C9</f>
        <v>2567</v>
      </c>
      <c r="AG10" s="40"/>
      <c r="AH10" s="41"/>
      <c r="AI10" s="38"/>
      <c r="AJ10" s="38"/>
      <c r="AK10" s="194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</row>
    <row r="11" ht="18.0" customHeight="1">
      <c r="A11" s="38"/>
      <c r="B11" s="38" t="s">
        <v>174</v>
      </c>
      <c r="C11" s="38"/>
      <c r="D11" s="38"/>
      <c r="E11" s="38"/>
      <c r="F11" s="196" t="str">
        <f>'รายการจัดซื้อจัดจ้าง'!C5</f>
        <v/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54" t="s">
        <v>170</v>
      </c>
      <c r="W11" s="16"/>
      <c r="X11" s="17"/>
      <c r="Y11" s="199">
        <f>'รายการจัดซื้อจัดจ้าง'!T8</f>
        <v>10455</v>
      </c>
      <c r="Z11" s="40"/>
      <c r="AA11" s="40"/>
      <c r="AB11" s="41"/>
      <c r="AC11" s="200" t="s">
        <v>175</v>
      </c>
      <c r="AD11" s="38"/>
      <c r="AE11" s="38"/>
      <c r="AF11" s="38"/>
      <c r="AG11" s="38"/>
      <c r="AH11" s="38"/>
      <c r="AI11" s="38"/>
      <c r="AJ11" s="38"/>
      <c r="AK11" s="194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</row>
    <row r="12" ht="3.0" customHeight="1">
      <c r="A12" s="38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38"/>
      <c r="AK12" s="194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</row>
    <row r="13" ht="18.0" customHeight="1">
      <c r="A13" s="38"/>
      <c r="B13" s="38"/>
      <c r="C13" s="38"/>
      <c r="D13" s="38" t="s">
        <v>176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194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</row>
    <row r="14" ht="18.0" customHeight="1">
      <c r="A14" s="38"/>
      <c r="B14" s="38" t="s">
        <v>177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194"/>
      <c r="AL14" s="202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</row>
    <row r="15" ht="18.0" customHeight="1">
      <c r="A15" s="38"/>
      <c r="B15" s="38" t="s">
        <v>178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194"/>
      <c r="AL15" s="202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</row>
    <row r="16" ht="18.0" customHeight="1">
      <c r="A16" s="38"/>
      <c r="B16" s="38" t="s">
        <v>179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94"/>
      <c r="AL16" s="202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</row>
    <row r="17" ht="18.0" customHeight="1">
      <c r="A17" s="38"/>
      <c r="B17" s="38" t="s">
        <v>180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194"/>
      <c r="AL17" s="202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</row>
    <row r="18" ht="18.0" customHeight="1">
      <c r="A18" s="38"/>
      <c r="B18" s="38"/>
      <c r="C18" s="38"/>
      <c r="D18" s="38" t="str">
        <f>"1. เหตุผลและความจำเป็นที่ต้อง"&amp;'รายการจัดซื้อจัดจ้าง'!J4&amp;" คือ"</f>
        <v>1. เหตุผลและความจำเป็นที่ต้องจ้าง คือ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 t="str">
        <f>'รายการจัดซื้อจัดจ้าง'!P5</f>
        <v>ห้องน้ำนักเรียนชำรุด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1"/>
      <c r="AI18" s="38"/>
      <c r="AJ18" s="38"/>
      <c r="AK18" s="194"/>
      <c r="AL18" s="202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</row>
    <row r="19" ht="18.0" customHeight="1">
      <c r="A19" s="38"/>
      <c r="B19" s="38"/>
      <c r="C19" s="38"/>
      <c r="D19" s="38" t="str">
        <f>"2. รายละเอียดของที่จะ"&amp;'รายการจัดซื้อจัดจ้าง'!J4&amp;"คือ "</f>
        <v>2. รายละเอียดของที่จะจ้างคือ </v>
      </c>
      <c r="E19" s="38"/>
      <c r="F19" s="38"/>
      <c r="G19" s="38"/>
      <c r="H19" s="38"/>
      <c r="I19" s="38"/>
      <c r="J19" s="38"/>
      <c r="K19" s="38"/>
      <c r="L19" s="38"/>
      <c r="M19" s="39" t="str">
        <f>'รายการจัดซื้อจัดจ้าง'!O4&amp;" จำนวน "&amp;'รายการจัดซื้อจัดจ้าง'!P8&amp;" รายการ ตามเอกสารแนบท้าย"</f>
        <v> จำนวน 7 รายการ ตามเอกสารแนบท้าย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/>
      <c r="AI19" s="38"/>
      <c r="AJ19" s="38"/>
      <c r="AK19" s="194"/>
      <c r="AL19" s="202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</row>
    <row r="20" ht="18.0" customHeight="1">
      <c r="A20" s="38"/>
      <c r="B20" s="38"/>
      <c r="C20" s="38"/>
      <c r="D20" s="38" t="str">
        <f>"3. ราคากลางของพัสดุที่จะ"&amp;'รายการจัดซื้อจัดจ้าง'!J4&amp;"เป็นเงิน"</f>
        <v>3. ราคากลางของพัสดุที่จะจ้างเป็นเงิน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03">
        <f>'รายการจัดซื้อจัดจ้าง'!T8</f>
        <v>10455</v>
      </c>
      <c r="P20" s="95"/>
      <c r="Q20" s="95"/>
      <c r="R20" s="95"/>
      <c r="S20" s="96"/>
      <c r="T20" s="38" t="s">
        <v>39</v>
      </c>
      <c r="U20" s="42"/>
      <c r="V20" s="38" t="str">
        <f>IF(ISNUMBER(O20),"("&amp;BAHTTEXT(O20)&amp;")","")</f>
        <v>(หนึ่งหมื่นสี่ร้อยห้าสิบห้าบาทถ้วน)</v>
      </c>
      <c r="W20" s="42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94"/>
      <c r="AL20" s="202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</row>
    <row r="21" ht="18.0" customHeight="1">
      <c r="A21" s="38"/>
      <c r="B21" s="38"/>
      <c r="C21" s="38"/>
      <c r="D21" s="38" t="str">
        <f>"4. วงเงินที่จะขอ"&amp;'รายการจัดซื้อจัดจ้าง'!J4&amp;"ครั้งนี้"</f>
        <v>4. วงเงินที่จะขอจ้างครั้งนี้</v>
      </c>
      <c r="E21" s="38"/>
      <c r="F21" s="38"/>
      <c r="G21" s="38"/>
      <c r="H21" s="38"/>
      <c r="I21" s="38"/>
      <c r="J21" s="38"/>
      <c r="K21" s="200"/>
      <c r="L21" s="204">
        <f>'รายการจัดซื้อจัดจ้าง'!T8</f>
        <v>10455</v>
      </c>
      <c r="M21" s="40"/>
      <c r="N21" s="40"/>
      <c r="O21" s="40"/>
      <c r="P21" s="40"/>
      <c r="Q21" s="41"/>
      <c r="R21" s="205" t="s">
        <v>39</v>
      </c>
      <c r="S21" s="38"/>
      <c r="T21" s="38" t="str">
        <f>"("&amp;BAHTTEXT(L21)&amp;")"</f>
        <v>(หนึ่งหมื่นสี่ร้อยห้าสิบห้าบาทถ้วน)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94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</row>
    <row r="22" ht="18.0" customHeight="1">
      <c r="A22" s="38"/>
      <c r="B22" s="38"/>
      <c r="C22" s="38"/>
      <c r="D22" s="38" t="s">
        <v>181</v>
      </c>
      <c r="E22" s="38"/>
      <c r="F22" s="38"/>
      <c r="G22" s="38"/>
      <c r="H22" s="38"/>
      <c r="I22" s="38"/>
      <c r="J22" s="38"/>
      <c r="K22" s="200"/>
      <c r="L22" s="206"/>
      <c r="M22" s="206"/>
      <c r="N22" s="207">
        <f>'รายการจัดซื้อจัดจ้าง'!AD25</f>
        <v>3</v>
      </c>
      <c r="O22" s="95"/>
      <c r="P22" s="96"/>
      <c r="Q22" s="208" t="s">
        <v>182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94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</row>
    <row r="23" ht="18.0" customHeight="1">
      <c r="A23" s="38"/>
      <c r="B23" s="38"/>
      <c r="C23" s="38"/>
      <c r="D23" s="38" t="str">
        <f>"6. "&amp;'รายการจัดซื้อจัดจ้าง'!J4&amp;"โดยวิธีเฉพาะเจาะจง เนื่องจาก การจัดจ้างพัสดุที่มีการผลิต จำหน่าย ก่อสร้าง หรือให้บริการทั่วไป "</f>
        <v>6. จ้างโดยวิธีเฉพาะเจาะจง เนื่องจาก การจัดจ้างพัสดุที่มีการผลิต จำหน่าย ก่อสร้าง หรือให้บริการทั่วไป 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09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</row>
    <row r="24" ht="18.0" customHeight="1">
      <c r="A24" s="38"/>
      <c r="B24" s="38"/>
      <c r="C24" s="38"/>
      <c r="D24" s="38"/>
      <c r="E24" s="38" t="s">
        <v>183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94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</row>
    <row r="25" ht="18.0" customHeight="1">
      <c r="A25" s="38"/>
      <c r="B25" s="38"/>
      <c r="C25" s="38"/>
      <c r="D25" s="38" t="s">
        <v>184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94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</row>
    <row r="26" ht="18.0" customHeight="1">
      <c r="A26" s="38"/>
      <c r="B26" s="38"/>
      <c r="C26" s="38"/>
      <c r="D26" s="38" t="str">
        <f>"8. ข้อเสนออื่น ๆ เห็นควรแต่งตั้งคณะกรรมการตรวจรับ"&amp;IF('รายการจัดซื้อจัดจ้าง'!J4="ซื้อ","พัสดุ","การจ้าง"&amp;" ตามเสนอ")</f>
        <v>8. ข้อเสนออื่น ๆ เห็นควรแต่งตั้งคณะกรรมการตรวจรับการจ้าง ตามเสนอ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94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</row>
    <row r="27" ht="18.0" customHeight="1">
      <c r="A27" s="38"/>
      <c r="B27" s="38"/>
      <c r="C27" s="38"/>
      <c r="D27" s="38"/>
      <c r="E27" s="38"/>
      <c r="F27" s="38" t="s">
        <v>185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94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ht="18.0" customHeight="1">
      <c r="A28" s="38"/>
      <c r="B28" s="38"/>
      <c r="C28" s="38"/>
      <c r="D28" s="38"/>
      <c r="E28" s="38"/>
      <c r="F28" s="38"/>
      <c r="G28" s="38" t="str">
        <f>"1. เห็นชอบในรายงานขอ"&amp;'รายการจัดซื้อจัดจ้าง'!J4&amp;"ดังกล่าวข้างต้น"</f>
        <v>1. เห็นชอบในรายงานขอจ้างดังกล่าวข้างต้น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94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ht="18.0" customHeight="1">
      <c r="A29" s="38"/>
      <c r="B29" s="38"/>
      <c r="C29" s="38"/>
      <c r="D29" s="38"/>
      <c r="E29" s="38"/>
      <c r="F29" s="38"/>
      <c r="G29" s="38" t="s">
        <v>186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4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ht="18.0" customHeight="1">
      <c r="A30" s="38"/>
      <c r="B30" s="38"/>
      <c r="C30" s="38"/>
      <c r="D30" s="38"/>
      <c r="E30" s="38"/>
      <c r="F30" s="38"/>
      <c r="G30" s="38"/>
      <c r="H30" s="54"/>
      <c r="I30" s="17"/>
      <c r="J30" s="210" t="str">
        <f>IF('รายการจัดซื้อจัดจ้าง'!AD52="","",'รายการจัดซื้อจัดจ้าง'!AD52)</f>
        <v>นางเพขรรัตน์</v>
      </c>
      <c r="K30" s="16"/>
      <c r="L30" s="16"/>
      <c r="M30" s="16"/>
      <c r="N30" s="16"/>
      <c r="O30" s="16"/>
      <c r="P30" s="16"/>
      <c r="Q30" s="16"/>
      <c r="R30" s="17"/>
      <c r="S30" s="38" t="s">
        <v>143</v>
      </c>
      <c r="T30" s="38"/>
      <c r="U30" s="38"/>
      <c r="V30" s="210" t="str">
        <f>IF('รายการจัดซื้อจัดจ้าง'!AE52="","",'รายการจัดซื้อจัดจ้าง'!AE52)</f>
        <v>รองผู้อำนวยการโรงเรียน</v>
      </c>
      <c r="W30" s="16"/>
      <c r="X30" s="16"/>
      <c r="Y30" s="16"/>
      <c r="Z30" s="16"/>
      <c r="AA30" s="16"/>
      <c r="AB30" s="16"/>
      <c r="AC30" s="17"/>
      <c r="AD30" s="38" t="str">
        <f>IF('รายการจัดซื้อจัดจ้าง'!AC52="","",'รายการจัดซื้อจัดจ้าง'!AC52)</f>
        <v>ประธานกรรมการ</v>
      </c>
      <c r="AE30" s="38"/>
      <c r="AF30" s="38"/>
      <c r="AG30" s="38"/>
      <c r="AH30" s="38"/>
      <c r="AI30" s="38"/>
      <c r="AJ30" s="38"/>
      <c r="AK30" s="194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  <row r="31" ht="3.0" hidden="1" customHeight="1">
      <c r="A31" s="38"/>
      <c r="B31" s="37"/>
      <c r="C31" s="37"/>
      <c r="D31" s="37"/>
      <c r="E31" s="37"/>
      <c r="F31" s="37"/>
      <c r="G31" s="37"/>
      <c r="H31" s="50"/>
      <c r="I31" s="17"/>
      <c r="J31" s="211"/>
      <c r="K31" s="16"/>
      <c r="L31" s="16"/>
      <c r="M31" s="16"/>
      <c r="N31" s="16"/>
      <c r="O31" s="16"/>
      <c r="P31" s="16"/>
      <c r="Q31" s="16"/>
      <c r="R31" s="17"/>
      <c r="S31" s="37"/>
      <c r="T31" s="37"/>
      <c r="U31" s="37"/>
      <c r="V31" s="211"/>
      <c r="W31" s="16"/>
      <c r="X31" s="16"/>
      <c r="Y31" s="16"/>
      <c r="Z31" s="16"/>
      <c r="AA31" s="16"/>
      <c r="AB31" s="16"/>
      <c r="AC31" s="17"/>
      <c r="AD31" s="37"/>
      <c r="AE31" s="37"/>
      <c r="AF31" s="37"/>
      <c r="AG31" s="37"/>
      <c r="AH31" s="37"/>
      <c r="AI31" s="37"/>
      <c r="AJ31" s="38"/>
      <c r="AK31" s="192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ht="18.0" hidden="1" customHeight="1">
      <c r="A32" s="38"/>
      <c r="B32" s="37"/>
      <c r="C32" s="37"/>
      <c r="D32" s="37"/>
      <c r="E32" s="37"/>
      <c r="F32" s="37"/>
      <c r="G32" s="37"/>
      <c r="H32" s="50"/>
      <c r="I32" s="17"/>
      <c r="J32" s="211"/>
      <c r="K32" s="16"/>
      <c r="L32" s="16"/>
      <c r="M32" s="16"/>
      <c r="N32" s="16"/>
      <c r="O32" s="16"/>
      <c r="P32" s="16"/>
      <c r="Q32" s="16"/>
      <c r="R32" s="17"/>
      <c r="S32" s="37"/>
      <c r="T32" s="37"/>
      <c r="U32" s="37"/>
      <c r="V32" s="211"/>
      <c r="W32" s="16"/>
      <c r="X32" s="16"/>
      <c r="Y32" s="16"/>
      <c r="Z32" s="16"/>
      <c r="AA32" s="16"/>
      <c r="AB32" s="16"/>
      <c r="AC32" s="17"/>
      <c r="AD32" s="37"/>
      <c r="AE32" s="37"/>
      <c r="AF32" s="37"/>
      <c r="AG32" s="37"/>
      <c r="AH32" s="37"/>
      <c r="AI32" s="37"/>
      <c r="AJ32" s="38"/>
      <c r="AK32" s="192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ht="6.0" customHeight="1">
      <c r="A33" s="38"/>
      <c r="B33" s="37"/>
      <c r="C33" s="37"/>
      <c r="D33" s="37"/>
      <c r="E33" s="37"/>
      <c r="F33" s="37"/>
      <c r="G33" s="37"/>
      <c r="H33" s="212"/>
      <c r="I33" s="212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8"/>
      <c r="AK33" s="192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4" ht="2.25" customHeight="1">
      <c r="A34" s="38"/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5"/>
      <c r="AJ34" s="38"/>
      <c r="AK34" s="19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ht="15.75" customHeight="1">
      <c r="A35" s="38"/>
      <c r="B35" s="216"/>
      <c r="C35" s="217" t="s">
        <v>187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1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218"/>
      <c r="AJ35" s="38"/>
      <c r="AK35" s="192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ht="17.25" customHeight="1">
      <c r="A36" s="38"/>
      <c r="B36" s="216"/>
      <c r="C36" s="38" t="s">
        <v>188</v>
      </c>
      <c r="D36" s="37"/>
      <c r="E36" s="37"/>
      <c r="F36" s="37"/>
      <c r="G36" s="37"/>
      <c r="H36" s="37"/>
      <c r="I36" s="37"/>
      <c r="J36" s="38" t="s">
        <v>189</v>
      </c>
      <c r="K36" s="37"/>
      <c r="L36" s="37"/>
      <c r="M36" s="37"/>
      <c r="N36" s="37"/>
      <c r="O36" s="37"/>
      <c r="P36" s="37"/>
      <c r="Q36" s="37"/>
      <c r="R36" s="218"/>
      <c r="S36" s="37"/>
      <c r="T36" s="46" t="s">
        <v>190</v>
      </c>
      <c r="U36" s="37"/>
      <c r="V36" s="219"/>
      <c r="W36" s="40"/>
      <c r="X36" s="40"/>
      <c r="Y36" s="40"/>
      <c r="Z36" s="40"/>
      <c r="AA36" s="40"/>
      <c r="AB36" s="41"/>
      <c r="AC36" s="37" t="s">
        <v>21</v>
      </c>
      <c r="AD36" s="37"/>
      <c r="AE36" s="37"/>
      <c r="AF36" s="37"/>
      <c r="AG36" s="37"/>
      <c r="AH36" s="37"/>
      <c r="AI36" s="218"/>
      <c r="AJ36" s="38"/>
      <c r="AK36" s="192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ht="17.25" customHeight="1">
      <c r="A37" s="38"/>
      <c r="B37" s="216"/>
      <c r="C37" s="38" t="s">
        <v>191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18"/>
      <c r="S37" s="37"/>
      <c r="T37" s="37"/>
      <c r="U37" s="54" t="str">
        <f>"( "&amp;'หน้าหลัก'!C12&amp;" )"</f>
        <v>( นางเบญจวรรณ  ยะฝา )</v>
      </c>
      <c r="V37" s="16"/>
      <c r="W37" s="16"/>
      <c r="X37" s="16"/>
      <c r="Y37" s="16"/>
      <c r="Z37" s="16"/>
      <c r="AA37" s="16"/>
      <c r="AB37" s="16"/>
      <c r="AC37" s="17"/>
      <c r="AD37" s="37"/>
      <c r="AE37" s="37"/>
      <c r="AF37" s="37"/>
      <c r="AG37" s="37"/>
      <c r="AH37" s="37"/>
      <c r="AI37" s="218"/>
      <c r="AJ37" s="38"/>
      <c r="AK37" s="192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ht="17.25" customHeight="1">
      <c r="A38" s="38"/>
      <c r="B38" s="216"/>
      <c r="C38" s="38" t="s">
        <v>192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18"/>
      <c r="S38" s="37"/>
      <c r="T38" s="37"/>
      <c r="U38" s="37"/>
      <c r="V38" s="220"/>
      <c r="W38" s="220"/>
      <c r="X38" s="220"/>
      <c r="Y38" s="220"/>
      <c r="Z38" s="220"/>
      <c r="AA38" s="220"/>
      <c r="AB38" s="220"/>
      <c r="AC38" s="37"/>
      <c r="AD38" s="37"/>
      <c r="AE38" s="37"/>
      <c r="AF38" s="37"/>
      <c r="AG38" s="37"/>
      <c r="AH38" s="37"/>
      <c r="AI38" s="218"/>
      <c r="AJ38" s="38"/>
      <c r="AK38" s="192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ht="17.25" customHeight="1">
      <c r="A39" s="38"/>
      <c r="B39" s="216"/>
      <c r="C39" s="38" t="s">
        <v>193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18"/>
      <c r="S39" s="37"/>
      <c r="T39" s="46" t="s">
        <v>194</v>
      </c>
      <c r="U39" s="37"/>
      <c r="V39" s="37"/>
      <c r="W39" s="37"/>
      <c r="X39" s="37"/>
      <c r="Y39" s="37"/>
      <c r="Z39" s="221"/>
      <c r="AA39" s="37" t="s">
        <v>195</v>
      </c>
      <c r="AB39" s="37"/>
      <c r="AC39" s="37"/>
      <c r="AD39" s="37"/>
      <c r="AE39" s="221"/>
      <c r="AF39" s="37" t="s">
        <v>196</v>
      </c>
      <c r="AG39" s="37"/>
      <c r="AH39" s="37"/>
      <c r="AI39" s="218"/>
      <c r="AJ39" s="38"/>
      <c r="AK39" s="192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ht="17.25" customHeight="1">
      <c r="A40" s="38"/>
      <c r="B40" s="216"/>
      <c r="C40" s="38" t="s">
        <v>197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18"/>
      <c r="S40" s="37"/>
      <c r="T40" s="46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218"/>
      <c r="AJ40" s="38"/>
      <c r="AK40" s="192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ht="17.25" customHeight="1">
      <c r="A41" s="38"/>
      <c r="B41" s="216"/>
      <c r="C41" s="38" t="s">
        <v>198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18"/>
      <c r="S41" s="37"/>
      <c r="T41" s="46" t="s">
        <v>190</v>
      </c>
      <c r="U41" s="37"/>
      <c r="V41" s="219"/>
      <c r="W41" s="40"/>
      <c r="X41" s="40"/>
      <c r="Y41" s="40"/>
      <c r="Z41" s="40"/>
      <c r="AA41" s="40"/>
      <c r="AB41" s="40"/>
      <c r="AC41" s="40"/>
      <c r="AD41" s="41"/>
      <c r="AE41" s="37"/>
      <c r="AF41" s="37"/>
      <c r="AG41" s="37"/>
      <c r="AH41" s="37"/>
      <c r="AI41" s="218"/>
      <c r="AJ41" s="38"/>
      <c r="AK41" s="192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ht="17.25" customHeight="1">
      <c r="A42" s="38"/>
      <c r="B42" s="216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18"/>
      <c r="S42" s="37"/>
      <c r="T42" s="37"/>
      <c r="U42" s="37"/>
      <c r="V42" s="54" t="str">
        <f>"( "&amp;'หน้าหลัก'!C11&amp;" )"</f>
        <v>( - )</v>
      </c>
      <c r="W42" s="16"/>
      <c r="X42" s="16"/>
      <c r="Y42" s="16"/>
      <c r="Z42" s="16"/>
      <c r="AA42" s="16"/>
      <c r="AB42" s="16"/>
      <c r="AC42" s="16"/>
      <c r="AD42" s="17"/>
      <c r="AE42" s="37"/>
      <c r="AF42" s="37"/>
      <c r="AG42" s="37"/>
      <c r="AH42" s="37"/>
      <c r="AI42" s="218"/>
      <c r="AJ42" s="38"/>
      <c r="AK42" s="192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ht="17.25" customHeight="1">
      <c r="A43" s="38"/>
      <c r="B43" s="216"/>
      <c r="C43" s="38" t="s">
        <v>199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18"/>
      <c r="S43" s="222" t="str">
        <f>'หน้าหลัก'!B11</f>
        <v>รองผู้อำนวยการ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218"/>
      <c r="AJ43" s="38"/>
      <c r="AK43" s="192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ht="17.25" customHeight="1">
      <c r="A44" s="38"/>
      <c r="B44" s="216"/>
      <c r="C44" s="37"/>
      <c r="D44" s="37"/>
      <c r="E44" s="54" t="str">
        <f>"( "&amp;'หน้าหลัก'!C15&amp;" )"</f>
        <v>( - )</v>
      </c>
      <c r="F44" s="16"/>
      <c r="G44" s="16"/>
      <c r="H44" s="16"/>
      <c r="I44" s="16"/>
      <c r="J44" s="16"/>
      <c r="K44" s="17"/>
      <c r="L44" s="37"/>
      <c r="M44" s="37"/>
      <c r="N44" s="37"/>
      <c r="O44" s="37"/>
      <c r="P44" s="37"/>
      <c r="Q44" s="37"/>
      <c r="R44" s="218"/>
      <c r="S44" s="37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37"/>
      <c r="AG44" s="37"/>
      <c r="AH44" s="37"/>
      <c r="AI44" s="218"/>
      <c r="AJ44" s="38"/>
      <c r="AK44" s="192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ht="17.25" customHeight="1">
      <c r="A45" s="38"/>
      <c r="B45" s="216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18"/>
      <c r="S45" s="37"/>
      <c r="T45" s="223"/>
      <c r="U45" s="36" t="s">
        <v>200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218"/>
      <c r="AJ45" s="38"/>
      <c r="AK45" s="192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ht="17.25" customHeight="1">
      <c r="A46" s="38"/>
      <c r="B46" s="216"/>
      <c r="C46" s="46" t="s">
        <v>201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18"/>
      <c r="S46" s="37"/>
      <c r="T46" s="223"/>
      <c r="U46" s="46" t="s">
        <v>195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218"/>
      <c r="AJ46" s="38"/>
      <c r="AK46" s="192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ht="17.25" customHeight="1">
      <c r="A47" s="38"/>
      <c r="B47" s="216"/>
      <c r="C47" s="46"/>
      <c r="D47" s="37"/>
      <c r="E47" s="54" t="str">
        <f>"( "&amp;#REF!&amp;" )"</f>
        <v>#REF!</v>
      </c>
      <c r="F47" s="16"/>
      <c r="G47" s="16"/>
      <c r="H47" s="16"/>
      <c r="I47" s="16"/>
      <c r="J47" s="16"/>
      <c r="K47" s="17"/>
      <c r="L47" s="37"/>
      <c r="M47" s="37"/>
      <c r="N47" s="37"/>
      <c r="O47" s="37"/>
      <c r="P47" s="37"/>
      <c r="Q47" s="37"/>
      <c r="R47" s="218"/>
      <c r="S47" s="37"/>
      <c r="T47" s="46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18"/>
      <c r="AJ47" s="38"/>
      <c r="AK47" s="192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ht="25.5" customHeight="1">
      <c r="A48" s="38"/>
      <c r="B48" s="21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18"/>
      <c r="S48" s="37"/>
      <c r="T48" s="37"/>
      <c r="U48" s="37"/>
      <c r="V48" s="36"/>
      <c r="W48" s="38"/>
      <c r="X48" s="54" t="str">
        <f>"( "&amp;'หน้าหลัก'!C10&amp;" )"</f>
        <v>( นายสิรวิชญ์   ทองปรีชา )</v>
      </c>
      <c r="Y48" s="16"/>
      <c r="Z48" s="16"/>
      <c r="AA48" s="16"/>
      <c r="AB48" s="16"/>
      <c r="AC48" s="16"/>
      <c r="AD48" s="16"/>
      <c r="AE48" s="16"/>
      <c r="AF48" s="17"/>
      <c r="AG48" s="37"/>
      <c r="AH48" s="37"/>
      <c r="AI48" s="218"/>
      <c r="AJ48" s="38"/>
      <c r="AK48" s="192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ht="23.25" customHeight="1">
      <c r="A49" s="38"/>
      <c r="B49" s="224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6"/>
      <c r="S49" s="224"/>
      <c r="T49" s="179"/>
      <c r="U49" s="225"/>
      <c r="V49" s="227" t="str">
        <f>"ผู้อำนวยการโรงเรียน"&amp;" "&amp;'หน้าหลัก'!C4</f>
        <v>ผู้อำนวยการโรงเรียน วัดกาญจนาราม</v>
      </c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10"/>
      <c r="AI49" s="226"/>
      <c r="AJ49" s="38"/>
      <c r="AK49" s="192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</row>
    <row r="50" ht="25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228" t="str">
        <f>"เลขที่ "&amp;C4</f>
        <v>เลขที่ 243619</v>
      </c>
      <c r="AJ50" s="38"/>
      <c r="AK50" s="192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</row>
    <row r="51" ht="21.75" customHeight="1">
      <c r="A51" s="38"/>
      <c r="B51" s="229" t="str">
        <f>"รายละเอียดแนบท้ายงานจัด"&amp;'รายการจัดซื้อจัดจ้าง'!J4&amp;'รายการจัดซื้อจัดจ้าง'!O4&amp;" จำนวน "&amp;'รายการจัดซื้อจัดจ้าง'!P8&amp;" รายการ "</f>
        <v>รายละเอียดแนบท้ายงานจัดจ้าง จำนวน 7 รายการ </v>
      </c>
      <c r="AJ51" s="38"/>
      <c r="AK51" s="192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</row>
    <row r="52" ht="15.75" customHeight="1">
      <c r="A52" s="38"/>
      <c r="B52" s="229" t="str">
        <f>"งาน/กลุ่มงาน  : "&amp;'รายการจัดซื้อจัดจ้าง'!P6</f>
        <v>งาน/กลุ่มงาน  : งานบริหารทั่วไป</v>
      </c>
      <c r="AJ52" s="38"/>
      <c r="AK52" s="192"/>
      <c r="AL52" s="230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</row>
    <row r="53" ht="3.0" customHeight="1">
      <c r="A53" s="3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38"/>
      <c r="AK53" s="192"/>
      <c r="AL53" s="230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</row>
    <row r="54" ht="21.0" customHeight="1">
      <c r="A54" s="38"/>
      <c r="B54" s="231" t="s">
        <v>82</v>
      </c>
      <c r="C54" s="166"/>
      <c r="D54" s="69"/>
      <c r="E54" s="231" t="s">
        <v>83</v>
      </c>
      <c r="F54" s="166"/>
      <c r="G54" s="166"/>
      <c r="H54" s="166"/>
      <c r="I54" s="166"/>
      <c r="J54" s="166"/>
      <c r="K54" s="166"/>
      <c r="L54" s="166"/>
      <c r="M54" s="166"/>
      <c r="N54" s="166"/>
      <c r="O54" s="69"/>
      <c r="P54" s="231" t="s">
        <v>202</v>
      </c>
      <c r="Q54" s="166"/>
      <c r="R54" s="166"/>
      <c r="S54" s="69"/>
      <c r="T54" s="232" t="s">
        <v>203</v>
      </c>
      <c r="U54" s="166"/>
      <c r="V54" s="166"/>
      <c r="W54" s="166"/>
      <c r="X54" s="69"/>
      <c r="Y54" s="233" t="s">
        <v>204</v>
      </c>
      <c r="Z54" s="91"/>
      <c r="AA54" s="91"/>
      <c r="AB54" s="91"/>
      <c r="AC54" s="91"/>
      <c r="AD54" s="91"/>
      <c r="AE54" s="91"/>
      <c r="AF54" s="91"/>
      <c r="AG54" s="91"/>
      <c r="AH54" s="91"/>
      <c r="AI54" s="92"/>
      <c r="AJ54" s="38"/>
      <c r="AK54" s="192"/>
      <c r="AL54" s="230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</row>
    <row r="55" ht="21.0" customHeight="1">
      <c r="A55" s="38"/>
      <c r="B55" s="72"/>
      <c r="D55" s="73"/>
      <c r="E55" s="72"/>
      <c r="O55" s="73"/>
      <c r="P55" s="72"/>
      <c r="S55" s="73"/>
      <c r="T55" s="72"/>
      <c r="X55" s="73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38"/>
      <c r="AK55" s="192"/>
      <c r="AL55" s="230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ht="44.25" customHeight="1">
      <c r="A56" s="38"/>
      <c r="B56" s="83"/>
      <c r="C56" s="235"/>
      <c r="D56" s="84"/>
      <c r="E56" s="83"/>
      <c r="F56" s="235"/>
      <c r="G56" s="235"/>
      <c r="H56" s="235"/>
      <c r="I56" s="235"/>
      <c r="J56" s="235"/>
      <c r="K56" s="235"/>
      <c r="L56" s="235"/>
      <c r="M56" s="235"/>
      <c r="N56" s="235"/>
      <c r="O56" s="84"/>
      <c r="P56" s="83"/>
      <c r="Q56" s="235"/>
      <c r="R56" s="235"/>
      <c r="S56" s="84"/>
      <c r="T56" s="83"/>
      <c r="U56" s="235"/>
      <c r="V56" s="235"/>
      <c r="W56" s="235"/>
      <c r="X56" s="84"/>
      <c r="Y56" s="236" t="s">
        <v>205</v>
      </c>
      <c r="Z56" s="91"/>
      <c r="AA56" s="91"/>
      <c r="AB56" s="92"/>
      <c r="AC56" s="236" t="s">
        <v>86</v>
      </c>
      <c r="AD56" s="91"/>
      <c r="AE56" s="91"/>
      <c r="AF56" s="91"/>
      <c r="AG56" s="91"/>
      <c r="AH56" s="91"/>
      <c r="AI56" s="92"/>
      <c r="AJ56" s="38"/>
      <c r="AK56" s="192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ht="16.5" customHeight="1">
      <c r="A57" s="38"/>
      <c r="B57" s="237">
        <f>'รายการจัดซื้อจัดจ้าง'!B10</f>
        <v>1</v>
      </c>
      <c r="C57" s="121"/>
      <c r="D57" s="122"/>
      <c r="E57" s="238" t="str">
        <f>IF(B57="","",'รายการจัดซื้อจัดจ้าง'!C10)</f>
        <v>ทราย</v>
      </c>
      <c r="F57" s="121"/>
      <c r="G57" s="121"/>
      <c r="H57" s="121"/>
      <c r="I57" s="121"/>
      <c r="J57" s="121"/>
      <c r="K57" s="121"/>
      <c r="L57" s="121"/>
      <c r="M57" s="121"/>
      <c r="N57" s="121"/>
      <c r="O57" s="122"/>
      <c r="P57" s="237">
        <f>IF(B57="","",'รายการจัดซื้อจัดจ้าง'!M10)</f>
        <v>3</v>
      </c>
      <c r="Q57" s="122"/>
      <c r="R57" s="237" t="str">
        <f>IF(B57="","",'รายการจัดซื้อจัดจ้าง'!N10)</f>
        <v>คิว</v>
      </c>
      <c r="S57" s="122"/>
      <c r="T57" s="239">
        <f t="shared" ref="T57:T91" si="1">Y57</f>
        <v>650</v>
      </c>
      <c r="U57" s="121"/>
      <c r="V57" s="121"/>
      <c r="W57" s="122"/>
      <c r="X57" s="240"/>
      <c r="Y57" s="239">
        <f>IF(B57="","",'รายการจัดซื้อจัดจ้าง'!O10)</f>
        <v>650</v>
      </c>
      <c r="Z57" s="121"/>
      <c r="AA57" s="122"/>
      <c r="AB57" s="241"/>
      <c r="AC57" s="242">
        <f>IF(B57="","",'รายการจัดซื้อจัดจ้าง'!Q10)</f>
        <v>1950</v>
      </c>
      <c r="AD57" s="121"/>
      <c r="AE57" s="121"/>
      <c r="AF57" s="121"/>
      <c r="AG57" s="121"/>
      <c r="AH57" s="122"/>
      <c r="AI57" s="243"/>
      <c r="AJ57" s="38"/>
      <c r="AK57" s="192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ht="16.5" customHeight="1">
      <c r="A58" s="38"/>
      <c r="B58" s="244">
        <f>'รายการจัดซื้อจัดจ้าง'!B11</f>
        <v>2</v>
      </c>
      <c r="C58" s="95"/>
      <c r="D58" s="130"/>
      <c r="E58" s="245" t="str">
        <f>IF(B58="","",'รายการจัดซื้อจัดจ้าง'!C11)</f>
        <v>หิน</v>
      </c>
      <c r="F58" s="95"/>
      <c r="G58" s="95"/>
      <c r="H58" s="95"/>
      <c r="I58" s="95"/>
      <c r="J58" s="95"/>
      <c r="K58" s="95"/>
      <c r="L58" s="95"/>
      <c r="M58" s="95"/>
      <c r="N58" s="95"/>
      <c r="O58" s="130"/>
      <c r="P58" s="244">
        <f>IF(B58="","",'รายการจัดซื้อจัดจ้าง'!M11)</f>
        <v>2</v>
      </c>
      <c r="Q58" s="130"/>
      <c r="R58" s="244" t="str">
        <f>IF(B58="","",'รายการจัดซื้อจัดจ้าง'!N11)</f>
        <v>คิว</v>
      </c>
      <c r="S58" s="130"/>
      <c r="T58" s="246">
        <f t="shared" si="1"/>
        <v>750</v>
      </c>
      <c r="U58" s="95"/>
      <c r="V58" s="95"/>
      <c r="W58" s="130"/>
      <c r="X58" s="247"/>
      <c r="Y58" s="246">
        <f>IF(B58="","",'รายการจัดซื้อจัดจ้าง'!O11)</f>
        <v>750</v>
      </c>
      <c r="Z58" s="95"/>
      <c r="AA58" s="130"/>
      <c r="AB58" s="248"/>
      <c r="AC58" s="249">
        <f>IF(B58="","",'รายการจัดซื้อจัดจ้าง'!Q11)</f>
        <v>1500</v>
      </c>
      <c r="AD58" s="95"/>
      <c r="AE58" s="95"/>
      <c r="AF58" s="95"/>
      <c r="AG58" s="95"/>
      <c r="AH58" s="130"/>
      <c r="AI58" s="250"/>
      <c r="AJ58" s="38"/>
      <c r="AK58" s="192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ht="16.5" customHeight="1">
      <c r="A59" s="38"/>
      <c r="B59" s="244">
        <f>'รายการจัดซื้อจัดจ้าง'!B12</f>
        <v>3</v>
      </c>
      <c r="C59" s="95"/>
      <c r="D59" s="130"/>
      <c r="E59" s="245" t="str">
        <f>IF(B59="","",'รายการจัดซื้อจัดจ้าง'!C12)</f>
        <v>ปูนเทพื้น</v>
      </c>
      <c r="F59" s="95"/>
      <c r="G59" s="95"/>
      <c r="H59" s="95"/>
      <c r="I59" s="95"/>
      <c r="J59" s="95"/>
      <c r="K59" s="95"/>
      <c r="L59" s="95"/>
      <c r="M59" s="95"/>
      <c r="N59" s="95"/>
      <c r="O59" s="130"/>
      <c r="P59" s="244">
        <f>IF(B59="","",'รายการจัดซื้อจัดจ้าง'!M12)</f>
        <v>10</v>
      </c>
      <c r="Q59" s="130"/>
      <c r="R59" s="244" t="str">
        <f>IF(B59="","",'รายการจัดซื้อจัดจ้าง'!N12)</f>
        <v>ถุง</v>
      </c>
      <c r="S59" s="130"/>
      <c r="T59" s="246">
        <f t="shared" si="1"/>
        <v>175</v>
      </c>
      <c r="U59" s="95"/>
      <c r="V59" s="95"/>
      <c r="W59" s="130"/>
      <c r="X59" s="247"/>
      <c r="Y59" s="246">
        <f>IF(B59="","",'รายการจัดซื้อจัดจ้าง'!O12)</f>
        <v>175</v>
      </c>
      <c r="Z59" s="95"/>
      <c r="AA59" s="130"/>
      <c r="AB59" s="248"/>
      <c r="AC59" s="249">
        <f>IF(B59="","",'รายการจัดซื้อจัดจ้าง'!Q12)</f>
        <v>1750</v>
      </c>
      <c r="AD59" s="95"/>
      <c r="AE59" s="95"/>
      <c r="AF59" s="95"/>
      <c r="AG59" s="95"/>
      <c r="AH59" s="130"/>
      <c r="AI59" s="250"/>
      <c r="AJ59" s="38"/>
      <c r="AK59" s="192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ht="16.5" customHeight="1">
      <c r="A60" s="38"/>
      <c r="B60" s="244">
        <f>'รายการจัดซื้อจัดจ้าง'!B13</f>
        <v>4</v>
      </c>
      <c r="C60" s="95"/>
      <c r="D60" s="130"/>
      <c r="E60" s="245" t="str">
        <f>IF(B60="","",'รายการจัดซื้อจัดจ้าง'!C13)</f>
        <v>ปูนฉาบ</v>
      </c>
      <c r="F60" s="95"/>
      <c r="G60" s="95"/>
      <c r="H60" s="95"/>
      <c r="I60" s="95"/>
      <c r="J60" s="95"/>
      <c r="K60" s="95"/>
      <c r="L60" s="95"/>
      <c r="M60" s="95"/>
      <c r="N60" s="95"/>
      <c r="O60" s="130"/>
      <c r="P60" s="244">
        <f>IF(B60="","",'รายการจัดซื้อจัดจ้าง'!M13)</f>
        <v>15</v>
      </c>
      <c r="Q60" s="130"/>
      <c r="R60" s="244" t="str">
        <f>IF(B60="","",'รายการจัดซื้อจัดจ้าง'!N13)</f>
        <v>ถุง</v>
      </c>
      <c r="S60" s="130"/>
      <c r="T60" s="246">
        <f t="shared" si="1"/>
        <v>165</v>
      </c>
      <c r="U60" s="95"/>
      <c r="V60" s="95"/>
      <c r="W60" s="130"/>
      <c r="X60" s="247"/>
      <c r="Y60" s="246">
        <f>IF(B60="","",'รายการจัดซื้อจัดจ้าง'!O13)</f>
        <v>165</v>
      </c>
      <c r="Z60" s="95"/>
      <c r="AA60" s="130"/>
      <c r="AB60" s="248"/>
      <c r="AC60" s="249">
        <f>IF(B60="","",'รายการจัดซื้อจัดจ้าง'!Q13)</f>
        <v>2475</v>
      </c>
      <c r="AD60" s="95"/>
      <c r="AE60" s="95"/>
      <c r="AF60" s="95"/>
      <c r="AG60" s="95"/>
      <c r="AH60" s="130"/>
      <c r="AI60" s="250"/>
      <c r="AJ60" s="38"/>
      <c r="AK60" s="192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ht="16.5" customHeight="1">
      <c r="A61" s="38"/>
      <c r="B61" s="244">
        <f>'รายการจัดซื้อจัดจ้าง'!B14</f>
        <v>5</v>
      </c>
      <c r="C61" s="95"/>
      <c r="D61" s="130"/>
      <c r="E61" s="245" t="str">
        <f>IF(B61="","",'รายการจัดซื้อจัดจ้าง'!C14)</f>
        <v>ท่อ PVC 4x8.5</v>
      </c>
      <c r="F61" s="95"/>
      <c r="G61" s="95"/>
      <c r="H61" s="95"/>
      <c r="I61" s="95"/>
      <c r="J61" s="95"/>
      <c r="K61" s="95"/>
      <c r="L61" s="95"/>
      <c r="M61" s="95"/>
      <c r="N61" s="95"/>
      <c r="O61" s="130"/>
      <c r="P61" s="244">
        <f>IF(B61="","",'รายการจัดซื้อจัดจ้าง'!M14)</f>
        <v>1</v>
      </c>
      <c r="Q61" s="130"/>
      <c r="R61" s="244" t="str">
        <f>IF(B61="","",'รายการจัดซื้อจัดจ้าง'!N14)</f>
        <v>ท่อน</v>
      </c>
      <c r="S61" s="130"/>
      <c r="T61" s="246">
        <f t="shared" si="1"/>
        <v>650</v>
      </c>
      <c r="U61" s="95"/>
      <c r="V61" s="95"/>
      <c r="W61" s="130"/>
      <c r="X61" s="247"/>
      <c r="Y61" s="246">
        <f>IF(B61="","",'รายการจัดซื้อจัดจ้าง'!O14)</f>
        <v>650</v>
      </c>
      <c r="Z61" s="95"/>
      <c r="AA61" s="130"/>
      <c r="AB61" s="248"/>
      <c r="AC61" s="249">
        <f>IF(B61="","",'รายการจัดซื้อจัดจ้าง'!Q14)</f>
        <v>650</v>
      </c>
      <c r="AD61" s="95"/>
      <c r="AE61" s="95"/>
      <c r="AF61" s="95"/>
      <c r="AG61" s="95"/>
      <c r="AH61" s="130"/>
      <c r="AI61" s="250"/>
      <c r="AJ61" s="38"/>
      <c r="AK61" s="192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ht="16.5" customHeight="1">
      <c r="A62" s="38"/>
      <c r="B62" s="244">
        <f>'รายการจัดซื้อจัดจ้าง'!B15</f>
        <v>6</v>
      </c>
      <c r="C62" s="95"/>
      <c r="D62" s="130"/>
      <c r="E62" s="245" t="str">
        <f>IF(B62="","",'รายการจัดซื้อจัดจ้าง'!C15)</f>
        <v>เหล็ก 9 มิล มอก.</v>
      </c>
      <c r="F62" s="95"/>
      <c r="G62" s="95"/>
      <c r="H62" s="95"/>
      <c r="I62" s="95"/>
      <c r="J62" s="95"/>
      <c r="K62" s="95"/>
      <c r="L62" s="95"/>
      <c r="M62" s="95"/>
      <c r="N62" s="95"/>
      <c r="O62" s="130"/>
      <c r="P62" s="244">
        <f>IF(B62="","",'รายการจัดซื้อจัดจ้าง'!M15)</f>
        <v>10</v>
      </c>
      <c r="Q62" s="130"/>
      <c r="R62" s="244" t="str">
        <f>IF(B62="","",'รายการจัดซื้อจัดจ้าง'!N15)</f>
        <v>เส้น</v>
      </c>
      <c r="S62" s="130"/>
      <c r="T62" s="246">
        <f t="shared" si="1"/>
        <v>195</v>
      </c>
      <c r="U62" s="95"/>
      <c r="V62" s="95"/>
      <c r="W62" s="130"/>
      <c r="X62" s="247"/>
      <c r="Y62" s="246">
        <f>IF(B62="","",'รายการจัดซื้อจัดจ้าง'!O15)</f>
        <v>195</v>
      </c>
      <c r="Z62" s="95"/>
      <c r="AA62" s="130"/>
      <c r="AB62" s="248"/>
      <c r="AC62" s="249">
        <f>IF(B62="","",'รายการจัดซื้อจัดจ้าง'!Q15)</f>
        <v>1950</v>
      </c>
      <c r="AD62" s="95"/>
      <c r="AE62" s="95"/>
      <c r="AF62" s="95"/>
      <c r="AG62" s="95"/>
      <c r="AH62" s="130"/>
      <c r="AI62" s="250"/>
      <c r="AJ62" s="38"/>
      <c r="AK62" s="192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ht="16.5" customHeight="1">
      <c r="A63" s="38"/>
      <c r="B63" s="244">
        <f>'รายการจัดซื้อจัดจ้าง'!B16</f>
        <v>7</v>
      </c>
      <c r="C63" s="95"/>
      <c r="D63" s="130"/>
      <c r="E63" s="245" t="str">
        <f>IF(B63="","",'รายการจัดซื้อจัดจ้าง'!C16)</f>
        <v>ลวดดำ</v>
      </c>
      <c r="F63" s="95"/>
      <c r="G63" s="95"/>
      <c r="H63" s="95"/>
      <c r="I63" s="95"/>
      <c r="J63" s="95"/>
      <c r="K63" s="95"/>
      <c r="L63" s="95"/>
      <c r="M63" s="95"/>
      <c r="N63" s="95"/>
      <c r="O63" s="130"/>
      <c r="P63" s="244">
        <f>IF(B63="","",'รายการจัดซื้อจัดจ้าง'!M16)</f>
        <v>1</v>
      </c>
      <c r="Q63" s="130"/>
      <c r="R63" s="244" t="str">
        <f>IF(B63="","",'รายการจัดซื้อจัดจ้าง'!N16)</f>
        <v>มัด</v>
      </c>
      <c r="S63" s="130"/>
      <c r="T63" s="246">
        <f t="shared" si="1"/>
        <v>180</v>
      </c>
      <c r="U63" s="95"/>
      <c r="V63" s="95"/>
      <c r="W63" s="130"/>
      <c r="X63" s="247"/>
      <c r="Y63" s="246">
        <f>IF(B63="","",'รายการจัดซื้อจัดจ้าง'!O16)</f>
        <v>180</v>
      </c>
      <c r="Z63" s="95"/>
      <c r="AA63" s="130"/>
      <c r="AB63" s="248"/>
      <c r="AC63" s="249">
        <f>IF(B63="","",'รายการจัดซื้อจัดจ้าง'!Q16)</f>
        <v>180</v>
      </c>
      <c r="AD63" s="95"/>
      <c r="AE63" s="95"/>
      <c r="AF63" s="95"/>
      <c r="AG63" s="95"/>
      <c r="AH63" s="130"/>
      <c r="AI63" s="250"/>
      <c r="AJ63" s="38"/>
      <c r="AK63" s="192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ht="16.5" customHeight="1">
      <c r="A64" s="38"/>
      <c r="B64" s="244" t="str">
        <f>'รายการจัดซื้อจัดจ้าง'!B17</f>
        <v/>
      </c>
      <c r="C64" s="95"/>
      <c r="D64" s="130"/>
      <c r="E64" s="245" t="str">
        <f>IF(B64="","",'รายการจัดซื้อจัดจ้าง'!C17)</f>
        <v/>
      </c>
      <c r="F64" s="95"/>
      <c r="G64" s="95"/>
      <c r="H64" s="95"/>
      <c r="I64" s="95"/>
      <c r="J64" s="95"/>
      <c r="K64" s="95"/>
      <c r="L64" s="95"/>
      <c r="M64" s="95"/>
      <c r="N64" s="95"/>
      <c r="O64" s="130"/>
      <c r="P64" s="244" t="str">
        <f>IF(B64="","",'รายการจัดซื้อจัดจ้าง'!M17)</f>
        <v/>
      </c>
      <c r="Q64" s="130"/>
      <c r="R64" s="244" t="str">
        <f>IF(B64="","",'รายการจัดซื้อจัดจ้าง'!N17)</f>
        <v/>
      </c>
      <c r="S64" s="130"/>
      <c r="T64" s="246" t="str">
        <f t="shared" si="1"/>
        <v/>
      </c>
      <c r="U64" s="95"/>
      <c r="V64" s="95"/>
      <c r="W64" s="130"/>
      <c r="X64" s="247"/>
      <c r="Y64" s="246" t="str">
        <f>IF(B64="","",'รายการจัดซื้อจัดจ้าง'!O17)</f>
        <v/>
      </c>
      <c r="Z64" s="95"/>
      <c r="AA64" s="130"/>
      <c r="AB64" s="248"/>
      <c r="AC64" s="249" t="str">
        <f>IF(B64="","",'รายการจัดซื้อจัดจ้าง'!Q17)</f>
        <v/>
      </c>
      <c r="AD64" s="95"/>
      <c r="AE64" s="95"/>
      <c r="AF64" s="95"/>
      <c r="AG64" s="95"/>
      <c r="AH64" s="130"/>
      <c r="AI64" s="250"/>
      <c r="AJ64" s="38"/>
      <c r="AK64" s="192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ht="16.5" customHeight="1">
      <c r="A65" s="38"/>
      <c r="B65" s="244" t="str">
        <f>'รายการจัดซื้อจัดจ้าง'!B18</f>
        <v/>
      </c>
      <c r="C65" s="95"/>
      <c r="D65" s="130"/>
      <c r="E65" s="245" t="str">
        <f>IF(B65="","",'รายการจัดซื้อจัดจ้าง'!C18)</f>
        <v/>
      </c>
      <c r="F65" s="95"/>
      <c r="G65" s="95"/>
      <c r="H65" s="95"/>
      <c r="I65" s="95"/>
      <c r="J65" s="95"/>
      <c r="K65" s="95"/>
      <c r="L65" s="95"/>
      <c r="M65" s="95"/>
      <c r="N65" s="95"/>
      <c r="O65" s="130"/>
      <c r="P65" s="244" t="str">
        <f>IF(B65="","",'รายการจัดซื้อจัดจ้าง'!M18)</f>
        <v/>
      </c>
      <c r="Q65" s="130"/>
      <c r="R65" s="244" t="str">
        <f>IF(B65="","",'รายการจัดซื้อจัดจ้าง'!N18)</f>
        <v/>
      </c>
      <c r="S65" s="130"/>
      <c r="T65" s="246" t="str">
        <f t="shared" si="1"/>
        <v/>
      </c>
      <c r="U65" s="95"/>
      <c r="V65" s="95"/>
      <c r="W65" s="130"/>
      <c r="X65" s="247"/>
      <c r="Y65" s="246" t="str">
        <f>IF(B65="","",'รายการจัดซื้อจัดจ้าง'!O18)</f>
        <v/>
      </c>
      <c r="Z65" s="95"/>
      <c r="AA65" s="130"/>
      <c r="AB65" s="248"/>
      <c r="AC65" s="249" t="str">
        <f>IF(B65="","",'รายการจัดซื้อจัดจ้าง'!Q18)</f>
        <v/>
      </c>
      <c r="AD65" s="95"/>
      <c r="AE65" s="95"/>
      <c r="AF65" s="95"/>
      <c r="AG65" s="95"/>
      <c r="AH65" s="130"/>
      <c r="AI65" s="250"/>
      <c r="AJ65" s="38"/>
      <c r="AK65" s="192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ht="16.5" customHeight="1">
      <c r="A66" s="38"/>
      <c r="B66" s="244" t="str">
        <f>'รายการจัดซื้อจัดจ้าง'!B19</f>
        <v/>
      </c>
      <c r="C66" s="95"/>
      <c r="D66" s="130"/>
      <c r="E66" s="245" t="str">
        <f>IF(B66="","",'รายการจัดซื้อจัดจ้าง'!C19)</f>
        <v/>
      </c>
      <c r="F66" s="95"/>
      <c r="G66" s="95"/>
      <c r="H66" s="95"/>
      <c r="I66" s="95"/>
      <c r="J66" s="95"/>
      <c r="K66" s="95"/>
      <c r="L66" s="95"/>
      <c r="M66" s="95"/>
      <c r="N66" s="95"/>
      <c r="O66" s="130"/>
      <c r="P66" s="244" t="str">
        <f>IF(B66="","",'รายการจัดซื้อจัดจ้าง'!M19)</f>
        <v/>
      </c>
      <c r="Q66" s="130"/>
      <c r="R66" s="244" t="str">
        <f>IF(B66="","",'รายการจัดซื้อจัดจ้าง'!N19)</f>
        <v/>
      </c>
      <c r="S66" s="130"/>
      <c r="T66" s="246" t="str">
        <f t="shared" si="1"/>
        <v/>
      </c>
      <c r="U66" s="95"/>
      <c r="V66" s="95"/>
      <c r="W66" s="130"/>
      <c r="X66" s="247"/>
      <c r="Y66" s="246" t="str">
        <f>IF(B66="","",'รายการจัดซื้อจัดจ้าง'!O19)</f>
        <v/>
      </c>
      <c r="Z66" s="95"/>
      <c r="AA66" s="130"/>
      <c r="AB66" s="248"/>
      <c r="AC66" s="249" t="str">
        <f>IF(B66="","",'รายการจัดซื้อจัดจ้าง'!Q19)</f>
        <v/>
      </c>
      <c r="AD66" s="95"/>
      <c r="AE66" s="95"/>
      <c r="AF66" s="95"/>
      <c r="AG66" s="95"/>
      <c r="AH66" s="130"/>
      <c r="AI66" s="250"/>
      <c r="AJ66" s="38"/>
      <c r="AK66" s="192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ht="16.5" customHeight="1">
      <c r="A67" s="38"/>
      <c r="B67" s="244" t="str">
        <f>'รายการจัดซื้อจัดจ้าง'!B20</f>
        <v/>
      </c>
      <c r="C67" s="95"/>
      <c r="D67" s="130"/>
      <c r="E67" s="245" t="str">
        <f>IF(B67="","",'รายการจัดซื้อจัดจ้าง'!C20)</f>
        <v/>
      </c>
      <c r="F67" s="95"/>
      <c r="G67" s="95"/>
      <c r="H67" s="95"/>
      <c r="I67" s="95"/>
      <c r="J67" s="95"/>
      <c r="K67" s="95"/>
      <c r="L67" s="95"/>
      <c r="M67" s="95"/>
      <c r="N67" s="95"/>
      <c r="O67" s="130"/>
      <c r="P67" s="244" t="str">
        <f>IF(B67="","",'รายการจัดซื้อจัดจ้าง'!M20)</f>
        <v/>
      </c>
      <c r="Q67" s="130"/>
      <c r="R67" s="244" t="str">
        <f>IF(B67="","",'รายการจัดซื้อจัดจ้าง'!N20)</f>
        <v/>
      </c>
      <c r="S67" s="130"/>
      <c r="T67" s="246" t="str">
        <f t="shared" si="1"/>
        <v/>
      </c>
      <c r="U67" s="95"/>
      <c r="V67" s="95"/>
      <c r="W67" s="130"/>
      <c r="X67" s="247"/>
      <c r="Y67" s="246" t="str">
        <f>IF(B67="","",'รายการจัดซื้อจัดจ้าง'!O20)</f>
        <v/>
      </c>
      <c r="Z67" s="95"/>
      <c r="AA67" s="130"/>
      <c r="AB67" s="248"/>
      <c r="AC67" s="249" t="str">
        <f>IF(B67="","",'รายการจัดซื้อจัดจ้าง'!Q20)</f>
        <v/>
      </c>
      <c r="AD67" s="95"/>
      <c r="AE67" s="95"/>
      <c r="AF67" s="95"/>
      <c r="AG67" s="95"/>
      <c r="AH67" s="130"/>
      <c r="AI67" s="250"/>
      <c r="AJ67" s="38"/>
      <c r="AK67" s="192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ht="16.5" customHeight="1">
      <c r="A68" s="38"/>
      <c r="B68" s="244" t="str">
        <f>'รายการจัดซื้อจัดจ้าง'!B21</f>
        <v/>
      </c>
      <c r="C68" s="95"/>
      <c r="D68" s="130"/>
      <c r="E68" s="245" t="str">
        <f>IF(B68="","",'รายการจัดซื้อจัดจ้าง'!C21)</f>
        <v/>
      </c>
      <c r="F68" s="95"/>
      <c r="G68" s="95"/>
      <c r="H68" s="95"/>
      <c r="I68" s="95"/>
      <c r="J68" s="95"/>
      <c r="K68" s="95"/>
      <c r="L68" s="95"/>
      <c r="M68" s="95"/>
      <c r="N68" s="95"/>
      <c r="O68" s="130"/>
      <c r="P68" s="244" t="str">
        <f>IF(B68="","",'รายการจัดซื้อจัดจ้าง'!M21)</f>
        <v/>
      </c>
      <c r="Q68" s="130"/>
      <c r="R68" s="244" t="str">
        <f>IF(B68="","",'รายการจัดซื้อจัดจ้าง'!N21)</f>
        <v/>
      </c>
      <c r="S68" s="130"/>
      <c r="T68" s="246" t="str">
        <f t="shared" si="1"/>
        <v/>
      </c>
      <c r="U68" s="95"/>
      <c r="V68" s="95"/>
      <c r="W68" s="130"/>
      <c r="X68" s="247"/>
      <c r="Y68" s="246" t="str">
        <f>IF(B68="","",'รายการจัดซื้อจัดจ้าง'!O21)</f>
        <v/>
      </c>
      <c r="Z68" s="95"/>
      <c r="AA68" s="130"/>
      <c r="AB68" s="248"/>
      <c r="AC68" s="249" t="str">
        <f>IF(B68="","",'รายการจัดซื้อจัดจ้าง'!Q21)</f>
        <v/>
      </c>
      <c r="AD68" s="95"/>
      <c r="AE68" s="95"/>
      <c r="AF68" s="95"/>
      <c r="AG68" s="95"/>
      <c r="AH68" s="130"/>
      <c r="AI68" s="250"/>
      <c r="AJ68" s="38"/>
      <c r="AK68" s="192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ht="16.5" customHeight="1">
      <c r="A69" s="38"/>
      <c r="B69" s="244" t="str">
        <f>'รายการจัดซื้อจัดจ้าง'!B22</f>
        <v/>
      </c>
      <c r="C69" s="95"/>
      <c r="D69" s="130"/>
      <c r="E69" s="245" t="str">
        <f>IF(B69="","",'รายการจัดซื้อจัดจ้าง'!C22)</f>
        <v/>
      </c>
      <c r="F69" s="95"/>
      <c r="G69" s="95"/>
      <c r="H69" s="95"/>
      <c r="I69" s="95"/>
      <c r="J69" s="95"/>
      <c r="K69" s="95"/>
      <c r="L69" s="95"/>
      <c r="M69" s="95"/>
      <c r="N69" s="95"/>
      <c r="O69" s="130"/>
      <c r="P69" s="244" t="str">
        <f>IF(B69="","",'รายการจัดซื้อจัดจ้าง'!M22)</f>
        <v/>
      </c>
      <c r="Q69" s="130"/>
      <c r="R69" s="244" t="str">
        <f>IF(B69="","",'รายการจัดซื้อจัดจ้าง'!N22)</f>
        <v/>
      </c>
      <c r="S69" s="130"/>
      <c r="T69" s="246" t="str">
        <f t="shared" si="1"/>
        <v/>
      </c>
      <c r="U69" s="95"/>
      <c r="V69" s="95"/>
      <c r="W69" s="130"/>
      <c r="X69" s="247"/>
      <c r="Y69" s="246" t="str">
        <f>IF(B69="","",'รายการจัดซื้อจัดจ้าง'!O22)</f>
        <v/>
      </c>
      <c r="Z69" s="95"/>
      <c r="AA69" s="130"/>
      <c r="AB69" s="248"/>
      <c r="AC69" s="249" t="str">
        <f>IF(B69="","",'รายการจัดซื้อจัดจ้าง'!Q22)</f>
        <v/>
      </c>
      <c r="AD69" s="95"/>
      <c r="AE69" s="95"/>
      <c r="AF69" s="95"/>
      <c r="AG69" s="95"/>
      <c r="AH69" s="130"/>
      <c r="AI69" s="250"/>
      <c r="AJ69" s="38"/>
      <c r="AK69" s="192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ht="16.5" customHeight="1">
      <c r="A70" s="38"/>
      <c r="B70" s="244" t="str">
        <f>'รายการจัดซื้อจัดจ้าง'!B23</f>
        <v/>
      </c>
      <c r="C70" s="95"/>
      <c r="D70" s="130"/>
      <c r="E70" s="245" t="str">
        <f>IF(B70="","",'รายการจัดซื้อจัดจ้าง'!C23)</f>
        <v/>
      </c>
      <c r="F70" s="95"/>
      <c r="G70" s="95"/>
      <c r="H70" s="95"/>
      <c r="I70" s="95"/>
      <c r="J70" s="95"/>
      <c r="K70" s="95"/>
      <c r="L70" s="95"/>
      <c r="M70" s="95"/>
      <c r="N70" s="95"/>
      <c r="O70" s="130"/>
      <c r="P70" s="244" t="str">
        <f>IF(B70="","",'รายการจัดซื้อจัดจ้าง'!M23)</f>
        <v/>
      </c>
      <c r="Q70" s="130"/>
      <c r="R70" s="244" t="str">
        <f>IF(B70="","",'รายการจัดซื้อจัดจ้าง'!N23)</f>
        <v/>
      </c>
      <c r="S70" s="130"/>
      <c r="T70" s="246" t="str">
        <f t="shared" si="1"/>
        <v/>
      </c>
      <c r="U70" s="95"/>
      <c r="V70" s="95"/>
      <c r="W70" s="130"/>
      <c r="X70" s="247"/>
      <c r="Y70" s="246" t="str">
        <f>IF(B70="","",'รายการจัดซื้อจัดจ้าง'!O23)</f>
        <v/>
      </c>
      <c r="Z70" s="95"/>
      <c r="AA70" s="130"/>
      <c r="AB70" s="248"/>
      <c r="AC70" s="249" t="str">
        <f>IF(B70="","",'รายการจัดซื้อจัดจ้าง'!Q23)</f>
        <v/>
      </c>
      <c r="AD70" s="95"/>
      <c r="AE70" s="95"/>
      <c r="AF70" s="95"/>
      <c r="AG70" s="95"/>
      <c r="AH70" s="130"/>
      <c r="AI70" s="250"/>
      <c r="AJ70" s="38"/>
      <c r="AK70" s="192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ht="16.5" customHeight="1">
      <c r="A71" s="38"/>
      <c r="B71" s="244" t="str">
        <f>'รายการจัดซื้อจัดจ้าง'!B24</f>
        <v/>
      </c>
      <c r="C71" s="95"/>
      <c r="D71" s="130"/>
      <c r="E71" s="245" t="str">
        <f>IF(B71="","",'รายการจัดซื้อจัดจ้าง'!C24)</f>
        <v/>
      </c>
      <c r="F71" s="95"/>
      <c r="G71" s="95"/>
      <c r="H71" s="95"/>
      <c r="I71" s="95"/>
      <c r="J71" s="95"/>
      <c r="K71" s="95"/>
      <c r="L71" s="95"/>
      <c r="M71" s="95"/>
      <c r="N71" s="95"/>
      <c r="O71" s="130"/>
      <c r="P71" s="244" t="str">
        <f>IF(B71="","",'รายการจัดซื้อจัดจ้าง'!M24)</f>
        <v/>
      </c>
      <c r="Q71" s="130"/>
      <c r="R71" s="244" t="str">
        <f>IF(B71="","",'รายการจัดซื้อจัดจ้าง'!N24)</f>
        <v/>
      </c>
      <c r="S71" s="130"/>
      <c r="T71" s="246" t="str">
        <f t="shared" si="1"/>
        <v/>
      </c>
      <c r="U71" s="95"/>
      <c r="V71" s="95"/>
      <c r="W71" s="130"/>
      <c r="X71" s="247"/>
      <c r="Y71" s="246" t="str">
        <f>IF(B71="","",'รายการจัดซื้อจัดจ้าง'!O24)</f>
        <v/>
      </c>
      <c r="Z71" s="95"/>
      <c r="AA71" s="130"/>
      <c r="AB71" s="248"/>
      <c r="AC71" s="249" t="str">
        <f>IF(B71="","",'รายการจัดซื้อจัดจ้าง'!Q24)</f>
        <v/>
      </c>
      <c r="AD71" s="95"/>
      <c r="AE71" s="95"/>
      <c r="AF71" s="95"/>
      <c r="AG71" s="95"/>
      <c r="AH71" s="130"/>
      <c r="AI71" s="250"/>
      <c r="AJ71" s="38"/>
      <c r="AK71" s="192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ht="16.5" customHeight="1">
      <c r="A72" s="38"/>
      <c r="B72" s="244" t="str">
        <f>'รายการจัดซื้อจัดจ้าง'!B25</f>
        <v/>
      </c>
      <c r="C72" s="95"/>
      <c r="D72" s="130"/>
      <c r="E72" s="245" t="str">
        <f>IF(B72="","",'รายการจัดซื้อจัดจ้าง'!C25)</f>
        <v/>
      </c>
      <c r="F72" s="95"/>
      <c r="G72" s="95"/>
      <c r="H72" s="95"/>
      <c r="I72" s="95"/>
      <c r="J72" s="95"/>
      <c r="K72" s="95"/>
      <c r="L72" s="95"/>
      <c r="M72" s="95"/>
      <c r="N72" s="95"/>
      <c r="O72" s="130"/>
      <c r="P72" s="244" t="str">
        <f>IF(B72="","",'รายการจัดซื้อจัดจ้าง'!M25)</f>
        <v/>
      </c>
      <c r="Q72" s="130"/>
      <c r="R72" s="244" t="str">
        <f>IF(B72="","",'รายการจัดซื้อจัดจ้าง'!N25)</f>
        <v/>
      </c>
      <c r="S72" s="130"/>
      <c r="T72" s="246" t="str">
        <f t="shared" si="1"/>
        <v/>
      </c>
      <c r="U72" s="95"/>
      <c r="V72" s="95"/>
      <c r="W72" s="130"/>
      <c r="X72" s="247"/>
      <c r="Y72" s="246" t="str">
        <f>IF(B72="","",'รายการจัดซื้อจัดจ้าง'!O25)</f>
        <v/>
      </c>
      <c r="Z72" s="95"/>
      <c r="AA72" s="130"/>
      <c r="AB72" s="248"/>
      <c r="AC72" s="249" t="str">
        <f>IF(B72="","",'รายการจัดซื้อจัดจ้าง'!Q25)</f>
        <v/>
      </c>
      <c r="AD72" s="95"/>
      <c r="AE72" s="95"/>
      <c r="AF72" s="95"/>
      <c r="AG72" s="95"/>
      <c r="AH72" s="130"/>
      <c r="AI72" s="250"/>
      <c r="AJ72" s="38"/>
      <c r="AK72" s="192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ht="16.5" customHeight="1">
      <c r="A73" s="38"/>
      <c r="B73" s="244" t="str">
        <f>'รายการจัดซื้อจัดจ้าง'!B26</f>
        <v/>
      </c>
      <c r="C73" s="95"/>
      <c r="D73" s="130"/>
      <c r="E73" s="245" t="str">
        <f>IF(B73="","",'รายการจัดซื้อจัดจ้าง'!C26)</f>
        <v/>
      </c>
      <c r="F73" s="95"/>
      <c r="G73" s="95"/>
      <c r="H73" s="95"/>
      <c r="I73" s="95"/>
      <c r="J73" s="95"/>
      <c r="K73" s="95"/>
      <c r="L73" s="95"/>
      <c r="M73" s="95"/>
      <c r="N73" s="95"/>
      <c r="O73" s="130"/>
      <c r="P73" s="244" t="str">
        <f>IF(B73="","",'รายการจัดซื้อจัดจ้าง'!M26)</f>
        <v/>
      </c>
      <c r="Q73" s="130"/>
      <c r="R73" s="244" t="str">
        <f>IF(B73="","",'รายการจัดซื้อจัดจ้าง'!N26)</f>
        <v/>
      </c>
      <c r="S73" s="130"/>
      <c r="T73" s="246" t="str">
        <f t="shared" si="1"/>
        <v/>
      </c>
      <c r="U73" s="95"/>
      <c r="V73" s="95"/>
      <c r="W73" s="130"/>
      <c r="X73" s="247"/>
      <c r="Y73" s="246" t="str">
        <f>IF(B73="","",'รายการจัดซื้อจัดจ้าง'!O26)</f>
        <v/>
      </c>
      <c r="Z73" s="95"/>
      <c r="AA73" s="130"/>
      <c r="AB73" s="248"/>
      <c r="AC73" s="249" t="str">
        <f>IF(B73="","",'รายการจัดซื้อจัดจ้าง'!Q26)</f>
        <v/>
      </c>
      <c r="AD73" s="95"/>
      <c r="AE73" s="95"/>
      <c r="AF73" s="95"/>
      <c r="AG73" s="95"/>
      <c r="AH73" s="130"/>
      <c r="AI73" s="250"/>
      <c r="AJ73" s="38"/>
      <c r="AK73" s="192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ht="16.5" customHeight="1">
      <c r="A74" s="38"/>
      <c r="B74" s="244" t="str">
        <f>'รายการจัดซื้อจัดจ้าง'!B27</f>
        <v/>
      </c>
      <c r="C74" s="95"/>
      <c r="D74" s="130"/>
      <c r="E74" s="245" t="str">
        <f>IF(B74="","",'รายการจัดซื้อจัดจ้าง'!C27)</f>
        <v/>
      </c>
      <c r="F74" s="95"/>
      <c r="G74" s="95"/>
      <c r="H74" s="95"/>
      <c r="I74" s="95"/>
      <c r="J74" s="95"/>
      <c r="K74" s="95"/>
      <c r="L74" s="95"/>
      <c r="M74" s="95"/>
      <c r="N74" s="95"/>
      <c r="O74" s="130"/>
      <c r="P74" s="244" t="str">
        <f>IF(B74="","",'รายการจัดซื้อจัดจ้าง'!M27)</f>
        <v/>
      </c>
      <c r="Q74" s="130"/>
      <c r="R74" s="244" t="str">
        <f>IF(B74="","",'รายการจัดซื้อจัดจ้าง'!N27)</f>
        <v/>
      </c>
      <c r="S74" s="130"/>
      <c r="T74" s="246" t="str">
        <f t="shared" si="1"/>
        <v/>
      </c>
      <c r="U74" s="95"/>
      <c r="V74" s="95"/>
      <c r="W74" s="130"/>
      <c r="X74" s="247"/>
      <c r="Y74" s="246" t="str">
        <f>IF(B74="","",'รายการจัดซื้อจัดจ้าง'!O27)</f>
        <v/>
      </c>
      <c r="Z74" s="95"/>
      <c r="AA74" s="130"/>
      <c r="AB74" s="248"/>
      <c r="AC74" s="249" t="str">
        <f>IF(B74="","",'รายการจัดซื้อจัดจ้าง'!Q27)</f>
        <v/>
      </c>
      <c r="AD74" s="95"/>
      <c r="AE74" s="95"/>
      <c r="AF74" s="95"/>
      <c r="AG74" s="95"/>
      <c r="AH74" s="130"/>
      <c r="AI74" s="250"/>
      <c r="AJ74" s="38"/>
      <c r="AK74" s="192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ht="16.5" customHeight="1">
      <c r="A75" s="38"/>
      <c r="B75" s="244" t="str">
        <f>'รายการจัดซื้อจัดจ้าง'!B28</f>
        <v/>
      </c>
      <c r="C75" s="95"/>
      <c r="D75" s="130"/>
      <c r="E75" s="245" t="str">
        <f>IF(B75="","",'รายการจัดซื้อจัดจ้าง'!C28)</f>
        <v/>
      </c>
      <c r="F75" s="95"/>
      <c r="G75" s="95"/>
      <c r="H75" s="95"/>
      <c r="I75" s="95"/>
      <c r="J75" s="95"/>
      <c r="K75" s="95"/>
      <c r="L75" s="95"/>
      <c r="M75" s="95"/>
      <c r="N75" s="95"/>
      <c r="O75" s="130"/>
      <c r="P75" s="244" t="str">
        <f>IF(B75="","",'รายการจัดซื้อจัดจ้าง'!M28)</f>
        <v/>
      </c>
      <c r="Q75" s="130"/>
      <c r="R75" s="244" t="str">
        <f>IF(B75="","",'รายการจัดซื้อจัดจ้าง'!N28)</f>
        <v/>
      </c>
      <c r="S75" s="130"/>
      <c r="T75" s="246" t="str">
        <f t="shared" si="1"/>
        <v/>
      </c>
      <c r="U75" s="95"/>
      <c r="V75" s="95"/>
      <c r="W75" s="130"/>
      <c r="X75" s="247"/>
      <c r="Y75" s="246" t="str">
        <f>IF(B75="","",'รายการจัดซื้อจัดจ้าง'!O28)</f>
        <v/>
      </c>
      <c r="Z75" s="95"/>
      <c r="AA75" s="130"/>
      <c r="AB75" s="248"/>
      <c r="AC75" s="249" t="str">
        <f>IF(B75="","",'รายการจัดซื้อจัดจ้าง'!Q28)</f>
        <v/>
      </c>
      <c r="AD75" s="95"/>
      <c r="AE75" s="95"/>
      <c r="AF75" s="95"/>
      <c r="AG75" s="95"/>
      <c r="AH75" s="130"/>
      <c r="AI75" s="250"/>
      <c r="AJ75" s="38"/>
      <c r="AK75" s="192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76" ht="16.5" customHeight="1">
      <c r="A76" s="38"/>
      <c r="B76" s="244" t="str">
        <f>'รายการจัดซื้อจัดจ้าง'!B29</f>
        <v/>
      </c>
      <c r="C76" s="95"/>
      <c r="D76" s="130"/>
      <c r="E76" s="245" t="str">
        <f>IF(B76="","",'รายการจัดซื้อจัดจ้าง'!C29)</f>
        <v/>
      </c>
      <c r="F76" s="95"/>
      <c r="G76" s="95"/>
      <c r="H76" s="95"/>
      <c r="I76" s="95"/>
      <c r="J76" s="95"/>
      <c r="K76" s="95"/>
      <c r="L76" s="95"/>
      <c r="M76" s="95"/>
      <c r="N76" s="95"/>
      <c r="O76" s="130"/>
      <c r="P76" s="244" t="str">
        <f>IF(B76="","",'รายการจัดซื้อจัดจ้าง'!M29)</f>
        <v/>
      </c>
      <c r="Q76" s="130"/>
      <c r="R76" s="244" t="str">
        <f>IF(B76="","",'รายการจัดซื้อจัดจ้าง'!N29)</f>
        <v/>
      </c>
      <c r="S76" s="130"/>
      <c r="T76" s="246" t="str">
        <f t="shared" si="1"/>
        <v/>
      </c>
      <c r="U76" s="95"/>
      <c r="V76" s="95"/>
      <c r="W76" s="130"/>
      <c r="X76" s="247"/>
      <c r="Y76" s="246" t="str">
        <f>IF(B76="","",'รายการจัดซื้อจัดจ้าง'!O29)</f>
        <v/>
      </c>
      <c r="Z76" s="95"/>
      <c r="AA76" s="130"/>
      <c r="AB76" s="248"/>
      <c r="AC76" s="249" t="str">
        <f>IF(B76="","",'รายการจัดซื้อจัดจ้าง'!Q29)</f>
        <v/>
      </c>
      <c r="AD76" s="95"/>
      <c r="AE76" s="95"/>
      <c r="AF76" s="95"/>
      <c r="AG76" s="95"/>
      <c r="AH76" s="130"/>
      <c r="AI76" s="250"/>
      <c r="AJ76" s="38"/>
      <c r="AK76" s="192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</row>
    <row r="77" ht="16.5" customHeight="1">
      <c r="A77" s="38"/>
      <c r="B77" s="244" t="str">
        <f>'รายการจัดซื้อจัดจ้าง'!B30</f>
        <v/>
      </c>
      <c r="C77" s="95"/>
      <c r="D77" s="130"/>
      <c r="E77" s="245" t="str">
        <f>IF(B77="","",'รายการจัดซื้อจัดจ้าง'!C30)</f>
        <v/>
      </c>
      <c r="F77" s="95"/>
      <c r="G77" s="95"/>
      <c r="H77" s="95"/>
      <c r="I77" s="95"/>
      <c r="J77" s="95"/>
      <c r="K77" s="95"/>
      <c r="L77" s="95"/>
      <c r="M77" s="95"/>
      <c r="N77" s="95"/>
      <c r="O77" s="130"/>
      <c r="P77" s="244" t="str">
        <f>IF(B77="","",'รายการจัดซื้อจัดจ้าง'!M30)</f>
        <v/>
      </c>
      <c r="Q77" s="130"/>
      <c r="R77" s="244" t="str">
        <f>IF(B77="","",'รายการจัดซื้อจัดจ้าง'!N30)</f>
        <v/>
      </c>
      <c r="S77" s="130"/>
      <c r="T77" s="246" t="str">
        <f t="shared" si="1"/>
        <v/>
      </c>
      <c r="U77" s="95"/>
      <c r="V77" s="95"/>
      <c r="W77" s="130"/>
      <c r="X77" s="247"/>
      <c r="Y77" s="246" t="str">
        <f>IF(B77="","",'รายการจัดซื้อจัดจ้าง'!O30)</f>
        <v/>
      </c>
      <c r="Z77" s="95"/>
      <c r="AA77" s="130"/>
      <c r="AB77" s="248"/>
      <c r="AC77" s="249" t="str">
        <f>IF(B77="","",'รายการจัดซื้อจัดจ้าง'!Q30)</f>
        <v/>
      </c>
      <c r="AD77" s="95"/>
      <c r="AE77" s="95"/>
      <c r="AF77" s="95"/>
      <c r="AG77" s="95"/>
      <c r="AH77" s="130"/>
      <c r="AI77" s="250"/>
      <c r="AJ77" s="38"/>
      <c r="AK77" s="192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</row>
    <row r="78" ht="16.5" customHeight="1">
      <c r="A78" s="38"/>
      <c r="B78" s="244" t="str">
        <f>'รายการจัดซื้อจัดจ้าง'!B31</f>
        <v/>
      </c>
      <c r="C78" s="95"/>
      <c r="D78" s="130"/>
      <c r="E78" s="245" t="str">
        <f>IF(B78="","",'รายการจัดซื้อจัดจ้าง'!C31)</f>
        <v/>
      </c>
      <c r="F78" s="95"/>
      <c r="G78" s="95"/>
      <c r="H78" s="95"/>
      <c r="I78" s="95"/>
      <c r="J78" s="95"/>
      <c r="K78" s="95"/>
      <c r="L78" s="95"/>
      <c r="M78" s="95"/>
      <c r="N78" s="95"/>
      <c r="O78" s="130"/>
      <c r="P78" s="244" t="str">
        <f>IF(B78="","",'รายการจัดซื้อจัดจ้าง'!M31)</f>
        <v/>
      </c>
      <c r="Q78" s="130"/>
      <c r="R78" s="244" t="str">
        <f>IF(B78="","",'รายการจัดซื้อจัดจ้าง'!N31)</f>
        <v/>
      </c>
      <c r="S78" s="130"/>
      <c r="T78" s="246" t="str">
        <f t="shared" si="1"/>
        <v/>
      </c>
      <c r="U78" s="95"/>
      <c r="V78" s="95"/>
      <c r="W78" s="130"/>
      <c r="X78" s="247"/>
      <c r="Y78" s="246" t="str">
        <f>IF(B78="","",'รายการจัดซื้อจัดจ้าง'!O31)</f>
        <v/>
      </c>
      <c r="Z78" s="95"/>
      <c r="AA78" s="130"/>
      <c r="AB78" s="248"/>
      <c r="AC78" s="249" t="str">
        <f>IF(B78="","",'รายการจัดซื้อจัดจ้าง'!Q31)</f>
        <v/>
      </c>
      <c r="AD78" s="95"/>
      <c r="AE78" s="95"/>
      <c r="AF78" s="95"/>
      <c r="AG78" s="95"/>
      <c r="AH78" s="130"/>
      <c r="AI78" s="250"/>
      <c r="AJ78" s="38"/>
      <c r="AK78" s="192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</row>
    <row r="79" ht="16.5" customHeight="1">
      <c r="A79" s="38"/>
      <c r="B79" s="244" t="str">
        <f>'รายการจัดซื้อจัดจ้าง'!B32</f>
        <v/>
      </c>
      <c r="C79" s="95"/>
      <c r="D79" s="130"/>
      <c r="E79" s="245" t="str">
        <f>IF(B79="","",'รายการจัดซื้อจัดจ้าง'!C32)</f>
        <v/>
      </c>
      <c r="F79" s="95"/>
      <c r="G79" s="95"/>
      <c r="H79" s="95"/>
      <c r="I79" s="95"/>
      <c r="J79" s="95"/>
      <c r="K79" s="95"/>
      <c r="L79" s="95"/>
      <c r="M79" s="95"/>
      <c r="N79" s="95"/>
      <c r="O79" s="130"/>
      <c r="P79" s="244" t="str">
        <f>IF(B79="","",'รายการจัดซื้อจัดจ้าง'!M32)</f>
        <v/>
      </c>
      <c r="Q79" s="130"/>
      <c r="R79" s="244" t="str">
        <f>IF(B79="","",'รายการจัดซื้อจัดจ้าง'!N32)</f>
        <v/>
      </c>
      <c r="S79" s="130"/>
      <c r="T79" s="246" t="str">
        <f t="shared" si="1"/>
        <v/>
      </c>
      <c r="U79" s="95"/>
      <c r="V79" s="95"/>
      <c r="W79" s="130"/>
      <c r="X79" s="247"/>
      <c r="Y79" s="246" t="str">
        <f>IF(B79="","",'รายการจัดซื้อจัดจ้าง'!O32)</f>
        <v/>
      </c>
      <c r="Z79" s="95"/>
      <c r="AA79" s="130"/>
      <c r="AB79" s="248"/>
      <c r="AC79" s="249" t="str">
        <f>IF(B79="","",'รายการจัดซื้อจัดจ้าง'!Q32)</f>
        <v/>
      </c>
      <c r="AD79" s="95"/>
      <c r="AE79" s="95"/>
      <c r="AF79" s="95"/>
      <c r="AG79" s="95"/>
      <c r="AH79" s="130"/>
      <c r="AI79" s="250"/>
      <c r="AJ79" s="38"/>
      <c r="AK79" s="192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</row>
    <row r="80" ht="16.5" customHeight="1">
      <c r="A80" s="38"/>
      <c r="B80" s="244" t="str">
        <f>'รายการจัดซื้อจัดจ้าง'!B33</f>
        <v/>
      </c>
      <c r="C80" s="95"/>
      <c r="D80" s="130"/>
      <c r="E80" s="245" t="str">
        <f>IF(B80="","",'รายการจัดซื้อจัดจ้าง'!C33)</f>
        <v/>
      </c>
      <c r="F80" s="95"/>
      <c r="G80" s="95"/>
      <c r="H80" s="95"/>
      <c r="I80" s="95"/>
      <c r="J80" s="95"/>
      <c r="K80" s="95"/>
      <c r="L80" s="95"/>
      <c r="M80" s="95"/>
      <c r="N80" s="95"/>
      <c r="O80" s="130"/>
      <c r="P80" s="244" t="str">
        <f>IF(B80="","",'รายการจัดซื้อจัดจ้าง'!M33)</f>
        <v/>
      </c>
      <c r="Q80" s="130"/>
      <c r="R80" s="244" t="str">
        <f>IF(B80="","",'รายการจัดซื้อจัดจ้าง'!N33)</f>
        <v/>
      </c>
      <c r="S80" s="130"/>
      <c r="T80" s="246" t="str">
        <f t="shared" si="1"/>
        <v/>
      </c>
      <c r="U80" s="95"/>
      <c r="V80" s="95"/>
      <c r="W80" s="130"/>
      <c r="X80" s="247"/>
      <c r="Y80" s="246" t="str">
        <f>IF(B80="","",'รายการจัดซื้อจัดจ้าง'!O33)</f>
        <v/>
      </c>
      <c r="Z80" s="95"/>
      <c r="AA80" s="130"/>
      <c r="AB80" s="248"/>
      <c r="AC80" s="249" t="str">
        <f>IF(B80="","",'รายการจัดซื้อจัดจ้าง'!Q33)</f>
        <v/>
      </c>
      <c r="AD80" s="95"/>
      <c r="AE80" s="95"/>
      <c r="AF80" s="95"/>
      <c r="AG80" s="95"/>
      <c r="AH80" s="130"/>
      <c r="AI80" s="250"/>
      <c r="AJ80" s="38"/>
      <c r="AK80" s="192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</row>
    <row r="81" ht="16.5" customHeight="1">
      <c r="A81" s="38"/>
      <c r="B81" s="244" t="str">
        <f>'รายการจัดซื้อจัดจ้าง'!B34</f>
        <v/>
      </c>
      <c r="C81" s="95"/>
      <c r="D81" s="130"/>
      <c r="E81" s="245" t="str">
        <f>IF(B81="","",'รายการจัดซื้อจัดจ้าง'!C34)</f>
        <v/>
      </c>
      <c r="F81" s="95"/>
      <c r="G81" s="95"/>
      <c r="H81" s="95"/>
      <c r="I81" s="95"/>
      <c r="J81" s="95"/>
      <c r="K81" s="95"/>
      <c r="L81" s="95"/>
      <c r="M81" s="95"/>
      <c r="N81" s="95"/>
      <c r="O81" s="130"/>
      <c r="P81" s="244" t="str">
        <f>IF(B81="","",'รายการจัดซื้อจัดจ้าง'!M34)</f>
        <v/>
      </c>
      <c r="Q81" s="130"/>
      <c r="R81" s="244" t="str">
        <f>IF(B81="","",'รายการจัดซื้อจัดจ้าง'!N34)</f>
        <v/>
      </c>
      <c r="S81" s="130"/>
      <c r="T81" s="246" t="str">
        <f t="shared" si="1"/>
        <v/>
      </c>
      <c r="U81" s="95"/>
      <c r="V81" s="95"/>
      <c r="W81" s="130"/>
      <c r="X81" s="247"/>
      <c r="Y81" s="246" t="str">
        <f>IF(B81="","",'รายการจัดซื้อจัดจ้าง'!O34)</f>
        <v/>
      </c>
      <c r="Z81" s="95"/>
      <c r="AA81" s="130"/>
      <c r="AB81" s="248"/>
      <c r="AC81" s="249" t="str">
        <f>IF(B81="","",'รายการจัดซื้อจัดจ้าง'!Q34)</f>
        <v/>
      </c>
      <c r="AD81" s="95"/>
      <c r="AE81" s="95"/>
      <c r="AF81" s="95"/>
      <c r="AG81" s="95"/>
      <c r="AH81" s="130"/>
      <c r="AI81" s="250"/>
      <c r="AJ81" s="38"/>
      <c r="AK81" s="192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</row>
    <row r="82" ht="16.5" customHeight="1">
      <c r="A82" s="38"/>
      <c r="B82" s="244" t="str">
        <f>'รายการจัดซื้อจัดจ้าง'!B35</f>
        <v/>
      </c>
      <c r="C82" s="95"/>
      <c r="D82" s="130"/>
      <c r="E82" s="245" t="str">
        <f>IF(B82="","",'รายการจัดซื้อจัดจ้าง'!C35)</f>
        <v/>
      </c>
      <c r="F82" s="95"/>
      <c r="G82" s="95"/>
      <c r="H82" s="95"/>
      <c r="I82" s="95"/>
      <c r="J82" s="95"/>
      <c r="K82" s="95"/>
      <c r="L82" s="95"/>
      <c r="M82" s="95"/>
      <c r="N82" s="95"/>
      <c r="O82" s="130"/>
      <c r="P82" s="244" t="str">
        <f>IF(B82="","",'รายการจัดซื้อจัดจ้าง'!M35)</f>
        <v/>
      </c>
      <c r="Q82" s="130"/>
      <c r="R82" s="244" t="str">
        <f>IF(B82="","",'รายการจัดซื้อจัดจ้าง'!N35)</f>
        <v/>
      </c>
      <c r="S82" s="130"/>
      <c r="T82" s="246" t="str">
        <f t="shared" si="1"/>
        <v/>
      </c>
      <c r="U82" s="95"/>
      <c r="V82" s="95"/>
      <c r="W82" s="130"/>
      <c r="X82" s="247"/>
      <c r="Y82" s="246" t="str">
        <f>IF(B82="","",'รายการจัดซื้อจัดจ้าง'!O35)</f>
        <v/>
      </c>
      <c r="Z82" s="95"/>
      <c r="AA82" s="130"/>
      <c r="AB82" s="248"/>
      <c r="AC82" s="249" t="str">
        <f>IF(B82="","",'รายการจัดซื้อจัดจ้าง'!Q35)</f>
        <v/>
      </c>
      <c r="AD82" s="95"/>
      <c r="AE82" s="95"/>
      <c r="AF82" s="95"/>
      <c r="AG82" s="95"/>
      <c r="AH82" s="130"/>
      <c r="AI82" s="250"/>
      <c r="AJ82" s="38"/>
      <c r="AK82" s="192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</row>
    <row r="83" ht="16.5" customHeight="1">
      <c r="A83" s="38"/>
      <c r="B83" s="244" t="str">
        <f>'รายการจัดซื้อจัดจ้าง'!B36</f>
        <v/>
      </c>
      <c r="C83" s="95"/>
      <c r="D83" s="130"/>
      <c r="E83" s="245" t="str">
        <f>IF(B83="","",'รายการจัดซื้อจัดจ้าง'!C36)</f>
        <v/>
      </c>
      <c r="F83" s="95"/>
      <c r="G83" s="95"/>
      <c r="H83" s="95"/>
      <c r="I83" s="95"/>
      <c r="J83" s="95"/>
      <c r="K83" s="95"/>
      <c r="L83" s="95"/>
      <c r="M83" s="95"/>
      <c r="N83" s="95"/>
      <c r="O83" s="130"/>
      <c r="P83" s="244" t="str">
        <f>IF(B83="","",'รายการจัดซื้อจัดจ้าง'!M36)</f>
        <v/>
      </c>
      <c r="Q83" s="130"/>
      <c r="R83" s="244" t="str">
        <f>IF(B83="","",'รายการจัดซื้อจัดจ้าง'!N36)</f>
        <v/>
      </c>
      <c r="S83" s="130"/>
      <c r="T83" s="246" t="str">
        <f t="shared" si="1"/>
        <v/>
      </c>
      <c r="U83" s="95"/>
      <c r="V83" s="95"/>
      <c r="W83" s="130"/>
      <c r="X83" s="247"/>
      <c r="Y83" s="246" t="str">
        <f>IF(B83="","",'รายการจัดซื้อจัดจ้าง'!O36)</f>
        <v/>
      </c>
      <c r="Z83" s="95"/>
      <c r="AA83" s="130"/>
      <c r="AB83" s="248"/>
      <c r="AC83" s="249" t="str">
        <f>IF(B83="","",'รายการจัดซื้อจัดจ้าง'!Q36)</f>
        <v/>
      </c>
      <c r="AD83" s="95"/>
      <c r="AE83" s="95"/>
      <c r="AF83" s="95"/>
      <c r="AG83" s="95"/>
      <c r="AH83" s="130"/>
      <c r="AI83" s="250"/>
      <c r="AJ83" s="38"/>
      <c r="AK83" s="192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</row>
    <row r="84" ht="16.5" customHeight="1">
      <c r="A84" s="38"/>
      <c r="B84" s="244" t="str">
        <f>'รายการจัดซื้อจัดจ้าง'!B37</f>
        <v/>
      </c>
      <c r="C84" s="95"/>
      <c r="D84" s="130"/>
      <c r="E84" s="245" t="str">
        <f>IF(B84="","",'รายการจัดซื้อจัดจ้าง'!C37)</f>
        <v/>
      </c>
      <c r="F84" s="95"/>
      <c r="G84" s="95"/>
      <c r="H84" s="95"/>
      <c r="I84" s="95"/>
      <c r="J84" s="95"/>
      <c r="K84" s="95"/>
      <c r="L84" s="95"/>
      <c r="M84" s="95"/>
      <c r="N84" s="95"/>
      <c r="O84" s="130"/>
      <c r="P84" s="244" t="str">
        <f>IF(B84="","",'รายการจัดซื้อจัดจ้าง'!M37)</f>
        <v/>
      </c>
      <c r="Q84" s="130"/>
      <c r="R84" s="244" t="str">
        <f>IF(B84="","",'รายการจัดซื้อจัดจ้าง'!N37)</f>
        <v/>
      </c>
      <c r="S84" s="130"/>
      <c r="T84" s="246" t="str">
        <f t="shared" si="1"/>
        <v/>
      </c>
      <c r="U84" s="95"/>
      <c r="V84" s="95"/>
      <c r="W84" s="130"/>
      <c r="X84" s="247"/>
      <c r="Y84" s="246" t="str">
        <f>IF(B84="","",'รายการจัดซื้อจัดจ้าง'!O37)</f>
        <v/>
      </c>
      <c r="Z84" s="95"/>
      <c r="AA84" s="130"/>
      <c r="AB84" s="248"/>
      <c r="AC84" s="249" t="str">
        <f>IF(B84="","",'รายการจัดซื้อจัดจ้าง'!Q37)</f>
        <v/>
      </c>
      <c r="AD84" s="95"/>
      <c r="AE84" s="95"/>
      <c r="AF84" s="95"/>
      <c r="AG84" s="95"/>
      <c r="AH84" s="130"/>
      <c r="AI84" s="250"/>
      <c r="AJ84" s="38"/>
      <c r="AK84" s="192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</row>
    <row r="85" ht="16.5" customHeight="1">
      <c r="A85" s="38"/>
      <c r="B85" s="244" t="str">
        <f>'รายการจัดซื้อจัดจ้าง'!B38</f>
        <v/>
      </c>
      <c r="C85" s="95"/>
      <c r="D85" s="130"/>
      <c r="E85" s="245" t="str">
        <f>IF(B85="","",'รายการจัดซื้อจัดจ้าง'!C38)</f>
        <v/>
      </c>
      <c r="F85" s="95"/>
      <c r="G85" s="95"/>
      <c r="H85" s="95"/>
      <c r="I85" s="95"/>
      <c r="J85" s="95"/>
      <c r="K85" s="95"/>
      <c r="L85" s="95"/>
      <c r="M85" s="95"/>
      <c r="N85" s="95"/>
      <c r="O85" s="130"/>
      <c r="P85" s="244" t="str">
        <f>IF(B85="","",'รายการจัดซื้อจัดจ้าง'!M38)</f>
        <v/>
      </c>
      <c r="Q85" s="130"/>
      <c r="R85" s="244" t="str">
        <f>IF(B85="","",'รายการจัดซื้อจัดจ้าง'!N38)</f>
        <v/>
      </c>
      <c r="S85" s="130"/>
      <c r="T85" s="246" t="str">
        <f t="shared" si="1"/>
        <v/>
      </c>
      <c r="U85" s="95"/>
      <c r="V85" s="95"/>
      <c r="W85" s="130"/>
      <c r="X85" s="247"/>
      <c r="Y85" s="246" t="str">
        <f>IF(B85="","",'รายการจัดซื้อจัดจ้าง'!O38)</f>
        <v/>
      </c>
      <c r="Z85" s="95"/>
      <c r="AA85" s="130"/>
      <c r="AB85" s="248"/>
      <c r="AC85" s="249" t="str">
        <f>IF(B85="","",'รายการจัดซื้อจัดจ้าง'!Q38)</f>
        <v/>
      </c>
      <c r="AD85" s="95"/>
      <c r="AE85" s="95"/>
      <c r="AF85" s="95"/>
      <c r="AG85" s="95"/>
      <c r="AH85" s="130"/>
      <c r="AI85" s="250"/>
      <c r="AJ85" s="38"/>
      <c r="AK85" s="192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</row>
    <row r="86" ht="16.5" customHeight="1">
      <c r="A86" s="38"/>
      <c r="B86" s="244" t="str">
        <f>'รายการจัดซื้อจัดจ้าง'!B39</f>
        <v/>
      </c>
      <c r="C86" s="95"/>
      <c r="D86" s="130"/>
      <c r="E86" s="245" t="str">
        <f>IF(B86="","",'รายการจัดซื้อจัดจ้าง'!C39)</f>
        <v/>
      </c>
      <c r="F86" s="95"/>
      <c r="G86" s="95"/>
      <c r="H86" s="95"/>
      <c r="I86" s="95"/>
      <c r="J86" s="95"/>
      <c r="K86" s="95"/>
      <c r="L86" s="95"/>
      <c r="M86" s="95"/>
      <c r="N86" s="95"/>
      <c r="O86" s="130"/>
      <c r="P86" s="244" t="str">
        <f>IF(B86="","",'รายการจัดซื้อจัดจ้าง'!M39)</f>
        <v/>
      </c>
      <c r="Q86" s="130"/>
      <c r="R86" s="244" t="str">
        <f>IF(B86="","",'รายการจัดซื้อจัดจ้าง'!N39)</f>
        <v/>
      </c>
      <c r="S86" s="130"/>
      <c r="T86" s="246" t="str">
        <f t="shared" si="1"/>
        <v/>
      </c>
      <c r="U86" s="95"/>
      <c r="V86" s="95"/>
      <c r="W86" s="130"/>
      <c r="X86" s="247"/>
      <c r="Y86" s="246" t="str">
        <f>IF(B86="","",'รายการจัดซื้อจัดจ้าง'!O39)</f>
        <v/>
      </c>
      <c r="Z86" s="95"/>
      <c r="AA86" s="130"/>
      <c r="AB86" s="248"/>
      <c r="AC86" s="249" t="str">
        <f>IF(B86="","",'รายการจัดซื้อจัดจ้าง'!Q39)</f>
        <v/>
      </c>
      <c r="AD86" s="95"/>
      <c r="AE86" s="95"/>
      <c r="AF86" s="95"/>
      <c r="AG86" s="95"/>
      <c r="AH86" s="130"/>
      <c r="AI86" s="250"/>
      <c r="AJ86" s="38"/>
      <c r="AK86" s="192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</row>
    <row r="87" ht="16.5" customHeight="1">
      <c r="A87" s="38"/>
      <c r="B87" s="244" t="str">
        <f>'รายการจัดซื้อจัดจ้าง'!B40</f>
        <v/>
      </c>
      <c r="C87" s="95"/>
      <c r="D87" s="130"/>
      <c r="E87" s="245" t="str">
        <f>IF(B87="","",'รายการจัดซื้อจัดจ้าง'!C40)</f>
        <v/>
      </c>
      <c r="F87" s="95"/>
      <c r="G87" s="95"/>
      <c r="H87" s="95"/>
      <c r="I87" s="95"/>
      <c r="J87" s="95"/>
      <c r="K87" s="95"/>
      <c r="L87" s="95"/>
      <c r="M87" s="95"/>
      <c r="N87" s="95"/>
      <c r="O87" s="130"/>
      <c r="P87" s="244" t="str">
        <f>IF(B87="","",'รายการจัดซื้อจัดจ้าง'!M40)</f>
        <v/>
      </c>
      <c r="Q87" s="130"/>
      <c r="R87" s="244" t="str">
        <f>IF(B87="","",'รายการจัดซื้อจัดจ้าง'!N40)</f>
        <v/>
      </c>
      <c r="S87" s="130"/>
      <c r="T87" s="246" t="str">
        <f t="shared" si="1"/>
        <v/>
      </c>
      <c r="U87" s="95"/>
      <c r="V87" s="95"/>
      <c r="W87" s="130"/>
      <c r="X87" s="247"/>
      <c r="Y87" s="246" t="str">
        <f>IF(B87="","",'รายการจัดซื้อจัดจ้าง'!O40)</f>
        <v/>
      </c>
      <c r="Z87" s="95"/>
      <c r="AA87" s="130"/>
      <c r="AB87" s="248"/>
      <c r="AC87" s="249" t="str">
        <f>IF(B87="","",'รายการจัดซื้อจัดจ้าง'!Q40)</f>
        <v/>
      </c>
      <c r="AD87" s="95"/>
      <c r="AE87" s="95"/>
      <c r="AF87" s="95"/>
      <c r="AG87" s="95"/>
      <c r="AH87" s="130"/>
      <c r="AI87" s="250"/>
      <c r="AJ87" s="38"/>
      <c r="AK87" s="192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</row>
    <row r="88" ht="16.5" customHeight="1">
      <c r="A88" s="38"/>
      <c r="B88" s="244" t="str">
        <f>'รายการจัดซื้อจัดจ้าง'!B41</f>
        <v/>
      </c>
      <c r="C88" s="95"/>
      <c r="D88" s="130"/>
      <c r="E88" s="245" t="str">
        <f>IF(B88="","",'รายการจัดซื้อจัดจ้าง'!C41)</f>
        <v/>
      </c>
      <c r="F88" s="95"/>
      <c r="G88" s="95"/>
      <c r="H88" s="95"/>
      <c r="I88" s="95"/>
      <c r="J88" s="95"/>
      <c r="K88" s="95"/>
      <c r="L88" s="95"/>
      <c r="M88" s="95"/>
      <c r="N88" s="95"/>
      <c r="O88" s="130"/>
      <c r="P88" s="244" t="str">
        <f>IF(B88="","",'รายการจัดซื้อจัดจ้าง'!M41)</f>
        <v/>
      </c>
      <c r="Q88" s="130"/>
      <c r="R88" s="244" t="str">
        <f>IF(B88="","",'รายการจัดซื้อจัดจ้าง'!N41)</f>
        <v/>
      </c>
      <c r="S88" s="130"/>
      <c r="T88" s="246" t="str">
        <f t="shared" si="1"/>
        <v/>
      </c>
      <c r="U88" s="95"/>
      <c r="V88" s="95"/>
      <c r="W88" s="130"/>
      <c r="X88" s="247"/>
      <c r="Y88" s="246" t="str">
        <f>IF(B88="","",'รายการจัดซื้อจัดจ้าง'!O41)</f>
        <v/>
      </c>
      <c r="Z88" s="95"/>
      <c r="AA88" s="130"/>
      <c r="AB88" s="248"/>
      <c r="AC88" s="249" t="str">
        <f>IF(B88="","",'รายการจัดซื้อจัดจ้าง'!Q41)</f>
        <v/>
      </c>
      <c r="AD88" s="95"/>
      <c r="AE88" s="95"/>
      <c r="AF88" s="95"/>
      <c r="AG88" s="95"/>
      <c r="AH88" s="130"/>
      <c r="AI88" s="250"/>
      <c r="AJ88" s="38"/>
      <c r="AK88" s="192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</row>
    <row r="89" ht="16.5" customHeight="1">
      <c r="A89" s="38"/>
      <c r="B89" s="244" t="str">
        <f>'รายการจัดซื้อจัดจ้าง'!B42</f>
        <v/>
      </c>
      <c r="C89" s="95"/>
      <c r="D89" s="130"/>
      <c r="E89" s="245" t="str">
        <f>IF(B89="","",'รายการจัดซื้อจัดจ้าง'!C42)</f>
        <v/>
      </c>
      <c r="F89" s="95"/>
      <c r="G89" s="95"/>
      <c r="H89" s="95"/>
      <c r="I89" s="95"/>
      <c r="J89" s="95"/>
      <c r="K89" s="95"/>
      <c r="L89" s="95"/>
      <c r="M89" s="95"/>
      <c r="N89" s="95"/>
      <c r="O89" s="130"/>
      <c r="P89" s="244" t="str">
        <f>IF(B89="","",'รายการจัดซื้อจัดจ้าง'!M42)</f>
        <v/>
      </c>
      <c r="Q89" s="130"/>
      <c r="R89" s="244" t="str">
        <f>IF(B89="","",'รายการจัดซื้อจัดจ้าง'!N42)</f>
        <v/>
      </c>
      <c r="S89" s="130"/>
      <c r="T89" s="246" t="str">
        <f t="shared" si="1"/>
        <v/>
      </c>
      <c r="U89" s="95"/>
      <c r="V89" s="95"/>
      <c r="W89" s="130"/>
      <c r="X89" s="247"/>
      <c r="Y89" s="246" t="str">
        <f>IF(B89="","",'รายการจัดซื้อจัดจ้าง'!O42)</f>
        <v/>
      </c>
      <c r="Z89" s="95"/>
      <c r="AA89" s="130"/>
      <c r="AB89" s="248"/>
      <c r="AC89" s="249" t="str">
        <f>IF(B89="","",'รายการจัดซื้อจัดจ้าง'!Q42)</f>
        <v/>
      </c>
      <c r="AD89" s="95"/>
      <c r="AE89" s="95"/>
      <c r="AF89" s="95"/>
      <c r="AG89" s="95"/>
      <c r="AH89" s="130"/>
      <c r="AI89" s="250"/>
      <c r="AJ89" s="38"/>
      <c r="AK89" s="192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</row>
    <row r="90" ht="16.5" customHeight="1">
      <c r="A90" s="38"/>
      <c r="B90" s="244" t="str">
        <f>'รายการจัดซื้อจัดจ้าง'!B43</f>
        <v/>
      </c>
      <c r="C90" s="95"/>
      <c r="D90" s="130"/>
      <c r="E90" s="245" t="str">
        <f>IF(B90="","",'รายการจัดซื้อจัดจ้าง'!C43)</f>
        <v/>
      </c>
      <c r="F90" s="95"/>
      <c r="G90" s="95"/>
      <c r="H90" s="95"/>
      <c r="I90" s="95"/>
      <c r="J90" s="95"/>
      <c r="K90" s="95"/>
      <c r="L90" s="95"/>
      <c r="M90" s="95"/>
      <c r="N90" s="95"/>
      <c r="O90" s="130"/>
      <c r="P90" s="244" t="str">
        <f>IF(B90="","",'รายการจัดซื้อจัดจ้าง'!M43)</f>
        <v/>
      </c>
      <c r="Q90" s="130"/>
      <c r="R90" s="244" t="str">
        <f>IF(B90="","",'รายการจัดซื้อจัดจ้าง'!N43)</f>
        <v/>
      </c>
      <c r="S90" s="130"/>
      <c r="T90" s="246" t="str">
        <f t="shared" si="1"/>
        <v/>
      </c>
      <c r="U90" s="95"/>
      <c r="V90" s="95"/>
      <c r="W90" s="130"/>
      <c r="X90" s="247"/>
      <c r="Y90" s="246" t="str">
        <f>IF(B90="","",'รายการจัดซื้อจัดจ้าง'!O43)</f>
        <v/>
      </c>
      <c r="Z90" s="95"/>
      <c r="AA90" s="130"/>
      <c r="AB90" s="248"/>
      <c r="AC90" s="249" t="str">
        <f>IF(B90="","",'รายการจัดซื้อจัดจ้าง'!Q43)</f>
        <v/>
      </c>
      <c r="AD90" s="95"/>
      <c r="AE90" s="95"/>
      <c r="AF90" s="95"/>
      <c r="AG90" s="95"/>
      <c r="AH90" s="130"/>
      <c r="AI90" s="250"/>
      <c r="AJ90" s="38"/>
      <c r="AK90" s="192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</row>
    <row r="91" ht="16.5" customHeight="1">
      <c r="A91" s="38"/>
      <c r="B91" s="251" t="str">
        <f>'รายการจัดซื้อจัดจ้าง'!B44</f>
        <v/>
      </c>
      <c r="C91" s="160"/>
      <c r="D91" s="162"/>
      <c r="E91" s="252" t="str">
        <f>IF(B91="","",'รายการจัดซื้อจัดจ้าง'!C44)</f>
        <v/>
      </c>
      <c r="F91" s="160"/>
      <c r="G91" s="160"/>
      <c r="H91" s="160"/>
      <c r="I91" s="160"/>
      <c r="J91" s="160"/>
      <c r="K91" s="160"/>
      <c r="L91" s="160"/>
      <c r="M91" s="160"/>
      <c r="N91" s="160"/>
      <c r="O91" s="162"/>
      <c r="P91" s="251" t="str">
        <f>IF(B91="","",'รายการจัดซื้อจัดจ้าง'!M44)</f>
        <v/>
      </c>
      <c r="Q91" s="162"/>
      <c r="R91" s="251" t="str">
        <f>IF(B91="","",'รายการจัดซื้อจัดจ้าง'!N44)</f>
        <v/>
      </c>
      <c r="S91" s="162"/>
      <c r="T91" s="253" t="str">
        <f t="shared" si="1"/>
        <v/>
      </c>
      <c r="U91" s="160"/>
      <c r="V91" s="160"/>
      <c r="W91" s="162"/>
      <c r="X91" s="254"/>
      <c r="Y91" s="253" t="str">
        <f>IF(B91="","",'รายการจัดซื้อจัดจ้าง'!O44)</f>
        <v/>
      </c>
      <c r="Z91" s="160"/>
      <c r="AA91" s="162"/>
      <c r="AB91" s="255"/>
      <c r="AC91" s="256" t="str">
        <f>IF(B91="","",'รายการจัดซื้อจัดจ้าง'!Q44)</f>
        <v/>
      </c>
      <c r="AD91" s="160"/>
      <c r="AE91" s="160"/>
      <c r="AF91" s="160"/>
      <c r="AG91" s="160"/>
      <c r="AH91" s="162"/>
      <c r="AI91" s="257"/>
      <c r="AJ91" s="38"/>
      <c r="AK91" s="192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</row>
    <row r="92" ht="17.25" customHeight="1">
      <c r="A92" s="38"/>
      <c r="B92" s="258" t="str">
        <f>IF(AC92="","","รวมเป็นเงินทั้งสิ้น      (--"&amp;BAHTTEXT(AC92)&amp;"--)")</f>
        <v>รวมเป็นเงินทั้งสิ้น      (--หนึ่งหมื่นสี่ร้อยห้าสิบห้าบาทถ้วน--)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2"/>
      <c r="AB92" s="259"/>
      <c r="AC92" s="260">
        <f>SUM(AC57:AH91)</f>
        <v>10455</v>
      </c>
      <c r="AD92" s="91"/>
      <c r="AE92" s="91"/>
      <c r="AF92" s="91"/>
      <c r="AG92" s="91"/>
      <c r="AH92" s="92"/>
      <c r="AI92" s="261"/>
      <c r="AJ92" s="262"/>
      <c r="AK92" s="192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</row>
    <row r="93" ht="6.0" customHeight="1">
      <c r="A93" s="38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192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ht="4.5" customHeight="1">
      <c r="A94" s="3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192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ht="24.0" customHeight="1">
      <c r="A95" s="38"/>
      <c r="B95" s="37"/>
      <c r="C95" s="46" t="s">
        <v>206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6" t="s">
        <v>207</v>
      </c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192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ht="36.0" customHeight="1">
      <c r="A96" s="263"/>
      <c r="B96" s="263"/>
      <c r="C96" s="263"/>
      <c r="D96" s="263"/>
      <c r="E96" s="264" t="str">
        <f>"( "&amp;#REF!&amp;" )"</f>
        <v>#REF!</v>
      </c>
      <c r="F96" s="16"/>
      <c r="G96" s="16"/>
      <c r="H96" s="16"/>
      <c r="I96" s="16"/>
      <c r="J96" s="16"/>
      <c r="K96" s="16"/>
      <c r="L96" s="16"/>
      <c r="M96" s="17"/>
      <c r="N96" s="263"/>
      <c r="O96" s="263"/>
      <c r="P96" s="263"/>
      <c r="Q96" s="263"/>
      <c r="R96" s="263"/>
      <c r="S96" s="263"/>
      <c r="T96" s="263"/>
      <c r="U96" s="264" t="str">
        <f>"( "&amp;'หน้าหลัก'!C12&amp;" )"</f>
        <v>( นางเบญจวรรณ  ยะฝา )</v>
      </c>
      <c r="V96" s="16"/>
      <c r="W96" s="16"/>
      <c r="X96" s="16"/>
      <c r="Y96" s="16"/>
      <c r="Z96" s="16"/>
      <c r="AA96" s="16"/>
      <c r="AB96" s="17"/>
      <c r="AC96" s="263"/>
      <c r="AD96" s="263"/>
      <c r="AE96" s="263"/>
      <c r="AF96" s="263"/>
      <c r="AG96" s="263"/>
      <c r="AH96" s="263"/>
      <c r="AI96" s="263"/>
      <c r="AJ96" s="263"/>
      <c r="AK96" s="265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</row>
    <row r="97" ht="3.75" hidden="1" customHeight="1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267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ht="24.0" hidden="1" customHeight="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267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ht="24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192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ht="24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192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ht="24.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268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</row>
    <row r="102" ht="24.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268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</row>
    <row r="103" ht="24.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268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</row>
    <row r="104" ht="24.0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269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</row>
    <row r="105" ht="24.0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269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</row>
    <row r="106" ht="24.0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269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ht="24.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69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ht="24.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269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ht="24.0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269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</row>
    <row r="110" ht="24.0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269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</row>
    <row r="111" ht="24.0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269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ht="24.0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269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</row>
    <row r="113" ht="24.0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269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ht="24.0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269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</row>
    <row r="115" ht="24.0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269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</row>
    <row r="116" ht="24.0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269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ht="24.0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269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</row>
    <row r="118" ht="24.0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269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</row>
    <row r="119" ht="24.0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269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</row>
    <row r="120" ht="24.0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269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ht="24.0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269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ht="24.0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269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ht="24.0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269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</row>
    <row r="124" ht="24.0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269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</row>
    <row r="125" ht="24.0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269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ht="24.0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269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ht="24.0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269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ht="24.0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269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ht="24.0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269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ht="24.0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269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ht="24.0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269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ht="24.0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269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ht="24.0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269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ht="24.0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269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ht="24.0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269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ht="24.0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269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ht="24.0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269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ht="24.0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269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ht="24.0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269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ht="24.0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269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ht="24.0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269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</row>
    <row r="142" ht="24.0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269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</row>
    <row r="143" ht="24.0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269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</row>
    <row r="144" ht="24.0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269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ht="24.0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269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ht="24.0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269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ht="24.0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269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</row>
    <row r="148" ht="24.0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269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</row>
    <row r="149" ht="24.0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269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</row>
    <row r="150" ht="24.0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269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ht="24.0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269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</row>
    <row r="152" ht="24.0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269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</row>
    <row r="153" ht="24.0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269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</row>
    <row r="154" ht="24.0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269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5" ht="24.0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269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</row>
    <row r="156" ht="24.0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269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</row>
    <row r="157" ht="24.0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269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</row>
    <row r="158" ht="24.0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269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</row>
    <row r="159" ht="24.0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269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</row>
    <row r="160" ht="24.0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269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</row>
    <row r="161" ht="24.0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269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</row>
    <row r="162" ht="24.0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269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</row>
    <row r="163" ht="24.0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269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</row>
    <row r="164" ht="24.0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269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</row>
    <row r="165" ht="24.0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269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</row>
    <row r="166" ht="24.0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269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</row>
    <row r="167" ht="24.0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269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</row>
    <row r="168" ht="24.0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269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</row>
    <row r="169" ht="24.0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269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</row>
    <row r="170" ht="24.0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269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</row>
    <row r="171" ht="24.0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269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</row>
    <row r="172" ht="24.0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269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</row>
    <row r="173" ht="24.0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269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</row>
    <row r="174" ht="24.0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269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</row>
    <row r="175" ht="24.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269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</row>
    <row r="176" ht="24.0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269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</row>
    <row r="177" ht="24.0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269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</row>
    <row r="178" ht="24.0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269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</row>
    <row r="179" ht="24.0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269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</row>
    <row r="180" ht="24.0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269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</row>
    <row r="181" ht="24.0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269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</row>
    <row r="182" ht="24.0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269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</row>
    <row r="183" ht="24.0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269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</row>
    <row r="184" ht="24.0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269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</row>
    <row r="185" ht="24.0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269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</row>
    <row r="186" ht="24.0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269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</row>
    <row r="187" ht="24.0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269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</row>
    <row r="188" ht="24.0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269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</row>
    <row r="189" ht="24.0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269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</row>
    <row r="190" ht="24.0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269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</row>
    <row r="191" ht="24.0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269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</row>
    <row r="192" ht="24.0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269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</row>
    <row r="193" ht="24.0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269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</row>
    <row r="194" ht="24.0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269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</row>
    <row r="195" ht="24.0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269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</row>
    <row r="196" ht="24.0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269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</row>
    <row r="197" ht="24.0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269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</row>
    <row r="198" ht="24.0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269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</row>
    <row r="199" ht="24.0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269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</row>
    <row r="200" ht="24.0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269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</row>
    <row r="201" ht="24.0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269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</row>
    <row r="202" ht="24.0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269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</row>
    <row r="203" ht="24.0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269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</row>
    <row r="204" ht="24.0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269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</row>
    <row r="205" ht="24.0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269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</row>
    <row r="206" ht="24.0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269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</row>
    <row r="207" ht="24.0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269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</row>
    <row r="208" ht="24.0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269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</row>
    <row r="209" ht="24.0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269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</row>
    <row r="210" ht="24.0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269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</row>
    <row r="211" ht="24.0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269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</row>
    <row r="212" ht="24.0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269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</row>
    <row r="213" ht="24.0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269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</row>
    <row r="214" ht="24.0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269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</row>
    <row r="215" ht="24.0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269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</row>
    <row r="216" ht="24.0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269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</row>
    <row r="217" ht="24.0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269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</row>
    <row r="218" ht="24.0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269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</row>
    <row r="219" ht="24.0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269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</row>
    <row r="220" ht="24.0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269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</row>
    <row r="221" ht="24.0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269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</row>
    <row r="222" ht="24.0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269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</row>
    <row r="223" ht="24.0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269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</row>
    <row r="224" ht="24.0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269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</row>
    <row r="225" ht="24.0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269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</row>
    <row r="226" ht="24.0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269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</row>
    <row r="227" ht="24.0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269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</row>
    <row r="228" ht="24.0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269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</row>
    <row r="229" ht="24.0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269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</row>
    <row r="230" ht="24.0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269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</row>
    <row r="231" ht="24.0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269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</row>
    <row r="232" ht="24.0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269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</row>
    <row r="233" ht="24.0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269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</row>
    <row r="234" ht="24.0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269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</row>
    <row r="235" ht="24.0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269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</row>
    <row r="236" ht="24.0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269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</row>
    <row r="237" ht="24.0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269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</row>
    <row r="238" ht="24.0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269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</row>
    <row r="239" ht="24.0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269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</row>
    <row r="240" ht="24.0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269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</row>
    <row r="241" ht="24.0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269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</row>
    <row r="242" ht="24.0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269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</row>
    <row r="243" ht="24.0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269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</row>
    <row r="244" ht="24.0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269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</row>
    <row r="245" ht="24.0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269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</row>
    <row r="246" ht="24.0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269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</row>
    <row r="247" ht="24.0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269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</row>
    <row r="248" ht="24.0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269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</row>
    <row r="249" ht="24.0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269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</row>
    <row r="250" ht="24.0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269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</row>
    <row r="251" ht="24.0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269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</row>
    <row r="252" ht="24.0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269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</row>
    <row r="253" ht="24.0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269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</row>
    <row r="254" ht="24.0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269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</row>
    <row r="255" ht="24.0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269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</row>
    <row r="256" ht="24.0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269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</row>
    <row r="257" ht="24.0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269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</row>
    <row r="258" ht="24.0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269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</row>
    <row r="259" ht="24.0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269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</row>
    <row r="260" ht="24.0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269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</row>
    <row r="261" ht="24.0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269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</row>
    <row r="262" ht="24.0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269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</row>
    <row r="263" ht="24.0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269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</row>
    <row r="264" ht="24.0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269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</row>
    <row r="265" ht="24.0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269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</row>
    <row r="266" ht="24.0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269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</row>
    <row r="267" ht="24.0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269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</row>
    <row r="268" ht="24.0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269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</row>
    <row r="269" ht="24.0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269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</row>
    <row r="270" ht="24.0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269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</row>
    <row r="271" ht="24.0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269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</row>
    <row r="272" ht="24.0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269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</row>
    <row r="273" ht="24.0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269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</row>
    <row r="274" ht="24.0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269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</row>
    <row r="275" ht="24.0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269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</row>
    <row r="276" ht="24.0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269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</row>
    <row r="277" ht="24.0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269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</row>
    <row r="278" ht="24.0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269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</row>
    <row r="279" ht="24.0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269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</row>
    <row r="280" ht="24.0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269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</row>
    <row r="281" ht="24.0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269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</row>
    <row r="282" ht="24.0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269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</row>
    <row r="283" ht="24.0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269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</row>
    <row r="284" ht="24.0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269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</row>
    <row r="285" ht="24.0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269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</row>
    <row r="286" ht="24.0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269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</row>
    <row r="287" ht="24.0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269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</row>
    <row r="288" ht="24.0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269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</row>
    <row r="289" ht="24.0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269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</row>
    <row r="290" ht="24.0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269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</row>
    <row r="291" ht="24.0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269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</row>
    <row r="292" ht="24.0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269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</row>
    <row r="293" ht="24.0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269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</row>
    <row r="294" ht="24.0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269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</row>
    <row r="295" ht="24.0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269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</row>
    <row r="296" ht="24.0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269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</row>
    <row r="297" ht="15.75" customHeight="1">
      <c r="AK297" s="270"/>
    </row>
    <row r="298" ht="15.75" customHeight="1">
      <c r="AK298" s="270"/>
    </row>
    <row r="299" ht="15.75" customHeight="1">
      <c r="AK299" s="270"/>
    </row>
    <row r="300" ht="15.75" customHeight="1">
      <c r="AK300" s="270"/>
    </row>
    <row r="301" ht="15.75" customHeight="1">
      <c r="AK301" s="270"/>
    </row>
    <row r="302" ht="15.75" customHeight="1">
      <c r="AK302" s="270"/>
    </row>
    <row r="303" ht="15.75" customHeight="1">
      <c r="AK303" s="270"/>
    </row>
    <row r="304" ht="15.75" customHeight="1">
      <c r="AK304" s="270"/>
    </row>
    <row r="305" ht="15.75" customHeight="1">
      <c r="AK305" s="270"/>
    </row>
    <row r="306" ht="15.75" customHeight="1">
      <c r="AK306" s="270"/>
    </row>
    <row r="307" ht="15.75" customHeight="1">
      <c r="AK307" s="270"/>
    </row>
    <row r="308" ht="15.75" customHeight="1">
      <c r="AK308" s="270"/>
    </row>
    <row r="309" ht="15.75" customHeight="1">
      <c r="AK309" s="270"/>
    </row>
    <row r="310" ht="15.75" customHeight="1">
      <c r="AK310" s="270"/>
    </row>
    <row r="311" ht="15.75" customHeight="1">
      <c r="AK311" s="270"/>
    </row>
    <row r="312" ht="15.75" customHeight="1">
      <c r="AK312" s="270"/>
    </row>
    <row r="313" ht="15.75" customHeight="1">
      <c r="AK313" s="270"/>
    </row>
    <row r="314" ht="15.75" customHeight="1">
      <c r="AK314" s="270"/>
    </row>
    <row r="315" ht="15.75" customHeight="1">
      <c r="AK315" s="270"/>
    </row>
    <row r="316" ht="15.75" customHeight="1">
      <c r="AK316" s="270"/>
    </row>
    <row r="317" ht="15.75" customHeight="1">
      <c r="AK317" s="270"/>
    </row>
    <row r="318" ht="15.75" customHeight="1">
      <c r="AK318" s="270"/>
    </row>
    <row r="319" ht="15.75" customHeight="1">
      <c r="AK319" s="270"/>
    </row>
    <row r="320" ht="15.75" customHeight="1">
      <c r="AK320" s="270"/>
    </row>
    <row r="321" ht="15.75" customHeight="1">
      <c r="AK321" s="270"/>
    </row>
    <row r="322" ht="15.75" customHeight="1">
      <c r="AK322" s="270"/>
    </row>
    <row r="323" ht="15.75" customHeight="1">
      <c r="AK323" s="270"/>
    </row>
    <row r="324" ht="15.75" customHeight="1">
      <c r="AK324" s="270"/>
    </row>
    <row r="325" ht="15.75" customHeight="1">
      <c r="AK325" s="270"/>
    </row>
    <row r="326" ht="15.75" customHeight="1">
      <c r="AK326" s="270"/>
    </row>
    <row r="327" ht="15.75" customHeight="1">
      <c r="AK327" s="270"/>
    </row>
    <row r="328" ht="15.75" customHeight="1">
      <c r="AK328" s="270"/>
    </row>
    <row r="329" ht="15.75" customHeight="1">
      <c r="AK329" s="270"/>
    </row>
    <row r="330" ht="15.75" customHeight="1">
      <c r="AK330" s="270"/>
    </row>
    <row r="331" ht="15.75" customHeight="1">
      <c r="AK331" s="270"/>
    </row>
    <row r="332" ht="15.75" customHeight="1">
      <c r="AK332" s="270"/>
    </row>
    <row r="333" ht="15.75" customHeight="1">
      <c r="AK333" s="270"/>
    </row>
    <row r="334" ht="15.75" customHeight="1">
      <c r="AK334" s="270"/>
    </row>
    <row r="335" ht="15.75" customHeight="1">
      <c r="AK335" s="270"/>
    </row>
    <row r="336" ht="15.75" customHeight="1">
      <c r="AK336" s="270"/>
    </row>
    <row r="337" ht="15.75" customHeight="1">
      <c r="AK337" s="270"/>
    </row>
    <row r="338" ht="15.75" customHeight="1">
      <c r="AK338" s="270"/>
    </row>
    <row r="339" ht="15.75" customHeight="1">
      <c r="AK339" s="270"/>
    </row>
    <row r="340" ht="15.75" customHeight="1">
      <c r="AK340" s="270"/>
    </row>
    <row r="341" ht="15.75" customHeight="1">
      <c r="AK341" s="270"/>
    </row>
    <row r="342" ht="15.75" customHeight="1">
      <c r="AK342" s="270"/>
    </row>
    <row r="343" ht="15.75" customHeight="1">
      <c r="AK343" s="270"/>
    </row>
    <row r="344" ht="15.75" customHeight="1">
      <c r="AK344" s="270"/>
    </row>
    <row r="345" ht="15.75" customHeight="1">
      <c r="AK345" s="270"/>
    </row>
    <row r="346" ht="15.75" customHeight="1">
      <c r="AK346" s="270"/>
    </row>
    <row r="347" ht="15.75" customHeight="1">
      <c r="AK347" s="270"/>
    </row>
    <row r="348" ht="15.75" customHeight="1">
      <c r="AK348" s="270"/>
    </row>
    <row r="349" ht="15.75" customHeight="1">
      <c r="AK349" s="270"/>
    </row>
    <row r="350" ht="15.75" customHeight="1">
      <c r="AK350" s="270"/>
    </row>
    <row r="351" ht="15.75" customHeight="1">
      <c r="AK351" s="270"/>
    </row>
    <row r="352" ht="15.75" customHeight="1">
      <c r="AK352" s="270"/>
    </row>
    <row r="353" ht="15.75" customHeight="1">
      <c r="AK353" s="270"/>
    </row>
    <row r="354" ht="15.75" customHeight="1">
      <c r="AK354" s="270"/>
    </row>
    <row r="355" ht="15.75" customHeight="1">
      <c r="AK355" s="270"/>
    </row>
    <row r="356" ht="15.75" customHeight="1">
      <c r="AK356" s="270"/>
    </row>
    <row r="357" ht="15.75" customHeight="1">
      <c r="AK357" s="270"/>
    </row>
    <row r="358" ht="15.75" customHeight="1">
      <c r="AK358" s="270"/>
    </row>
    <row r="359" ht="15.75" customHeight="1">
      <c r="AK359" s="270"/>
    </row>
    <row r="360" ht="15.75" customHeight="1">
      <c r="AK360" s="270"/>
    </row>
    <row r="361" ht="15.75" customHeight="1">
      <c r="AK361" s="270"/>
    </row>
    <row r="362" ht="15.75" customHeight="1">
      <c r="AK362" s="270"/>
    </row>
    <row r="363" ht="15.75" customHeight="1">
      <c r="AK363" s="270"/>
    </row>
    <row r="364" ht="15.75" customHeight="1">
      <c r="AK364" s="270"/>
    </row>
    <row r="365" ht="15.75" customHeight="1">
      <c r="AK365" s="270"/>
    </row>
    <row r="366" ht="15.75" customHeight="1">
      <c r="AK366" s="270"/>
    </row>
    <row r="367" ht="15.75" customHeight="1">
      <c r="AK367" s="270"/>
    </row>
    <row r="368" ht="15.75" customHeight="1">
      <c r="AK368" s="270"/>
    </row>
    <row r="369" ht="15.75" customHeight="1">
      <c r="AK369" s="270"/>
    </row>
    <row r="370" ht="15.75" customHeight="1">
      <c r="AK370" s="270"/>
    </row>
    <row r="371" ht="15.75" customHeight="1">
      <c r="AK371" s="270"/>
    </row>
    <row r="372" ht="15.75" customHeight="1">
      <c r="AK372" s="270"/>
    </row>
    <row r="373" ht="15.75" customHeight="1">
      <c r="AK373" s="270"/>
    </row>
    <row r="374" ht="15.75" customHeight="1">
      <c r="AK374" s="270"/>
    </row>
    <row r="375" ht="15.75" customHeight="1">
      <c r="AK375" s="270"/>
    </row>
    <row r="376" ht="15.75" customHeight="1">
      <c r="AK376" s="270"/>
    </row>
    <row r="377" ht="15.75" customHeight="1">
      <c r="AK377" s="270"/>
    </row>
    <row r="378" ht="15.75" customHeight="1">
      <c r="AK378" s="270"/>
    </row>
    <row r="379" ht="15.75" customHeight="1">
      <c r="AK379" s="270"/>
    </row>
    <row r="380" ht="15.75" customHeight="1">
      <c r="AK380" s="270"/>
    </row>
    <row r="381" ht="15.75" customHeight="1">
      <c r="AK381" s="270"/>
    </row>
    <row r="382" ht="15.75" customHeight="1">
      <c r="AK382" s="270"/>
    </row>
    <row r="383" ht="15.75" customHeight="1">
      <c r="AK383" s="270"/>
    </row>
    <row r="384" ht="15.75" customHeight="1">
      <c r="AK384" s="270"/>
    </row>
    <row r="385" ht="15.75" customHeight="1">
      <c r="AK385" s="270"/>
    </row>
    <row r="386" ht="15.75" customHeight="1">
      <c r="AK386" s="270"/>
    </row>
    <row r="387" ht="15.75" customHeight="1">
      <c r="AK387" s="270"/>
    </row>
    <row r="388" ht="15.75" customHeight="1">
      <c r="AK388" s="270"/>
    </row>
    <row r="389" ht="15.75" customHeight="1">
      <c r="AK389" s="270"/>
    </row>
    <row r="390" ht="15.75" customHeight="1">
      <c r="AK390" s="270"/>
    </row>
    <row r="391" ht="15.75" customHeight="1">
      <c r="AK391" s="270"/>
    </row>
    <row r="392" ht="15.75" customHeight="1">
      <c r="AK392" s="270"/>
    </row>
    <row r="393" ht="15.75" customHeight="1">
      <c r="AK393" s="270"/>
    </row>
    <row r="394" ht="15.75" customHeight="1">
      <c r="AK394" s="270"/>
    </row>
    <row r="395" ht="15.75" customHeight="1">
      <c r="AK395" s="270"/>
    </row>
    <row r="396" ht="15.75" customHeight="1">
      <c r="AK396" s="270"/>
    </row>
    <row r="397" ht="15.75" customHeight="1">
      <c r="AK397" s="270"/>
    </row>
    <row r="398" ht="15.75" customHeight="1">
      <c r="AK398" s="270"/>
    </row>
    <row r="399" ht="15.75" customHeight="1">
      <c r="AK399" s="270"/>
    </row>
    <row r="400" ht="15.75" customHeight="1">
      <c r="AK400" s="270"/>
    </row>
    <row r="401" ht="15.75" customHeight="1">
      <c r="AK401" s="270"/>
    </row>
    <row r="402" ht="15.75" customHeight="1">
      <c r="AK402" s="270"/>
    </row>
    <row r="403" ht="15.75" customHeight="1">
      <c r="AK403" s="270"/>
    </row>
    <row r="404" ht="15.75" customHeight="1">
      <c r="AK404" s="270"/>
    </row>
    <row r="405" ht="15.75" customHeight="1">
      <c r="AK405" s="270"/>
    </row>
    <row r="406" ht="15.75" customHeight="1">
      <c r="AK406" s="270"/>
    </row>
    <row r="407" ht="15.75" customHeight="1">
      <c r="AK407" s="270"/>
    </row>
    <row r="408" ht="15.75" customHeight="1">
      <c r="AK408" s="270"/>
    </row>
    <row r="409" ht="15.75" customHeight="1">
      <c r="AK409" s="270"/>
    </row>
    <row r="410" ht="15.75" customHeight="1">
      <c r="AK410" s="270"/>
    </row>
    <row r="411" ht="15.75" customHeight="1">
      <c r="AK411" s="270"/>
    </row>
    <row r="412" ht="15.75" customHeight="1">
      <c r="AK412" s="270"/>
    </row>
    <row r="413" ht="15.75" customHeight="1">
      <c r="AK413" s="270"/>
    </row>
    <row r="414" ht="15.75" customHeight="1">
      <c r="AK414" s="270"/>
    </row>
    <row r="415" ht="15.75" customHeight="1">
      <c r="AK415" s="270"/>
    </row>
    <row r="416" ht="15.75" customHeight="1">
      <c r="AK416" s="270"/>
    </row>
    <row r="417" ht="15.75" customHeight="1">
      <c r="AK417" s="270"/>
    </row>
    <row r="418" ht="15.75" customHeight="1">
      <c r="AK418" s="270"/>
    </row>
    <row r="419" ht="15.75" customHeight="1">
      <c r="AK419" s="270"/>
    </row>
    <row r="420" ht="15.75" customHeight="1">
      <c r="AK420" s="270"/>
    </row>
    <row r="421" ht="15.75" customHeight="1">
      <c r="AK421" s="270"/>
    </row>
    <row r="422" ht="15.75" customHeight="1">
      <c r="AK422" s="270"/>
    </row>
    <row r="423" ht="15.75" customHeight="1">
      <c r="AK423" s="270"/>
    </row>
    <row r="424" ht="15.75" customHeight="1">
      <c r="AK424" s="270"/>
    </row>
    <row r="425" ht="15.75" customHeight="1">
      <c r="AK425" s="270"/>
    </row>
    <row r="426" ht="15.75" customHeight="1">
      <c r="AK426" s="270"/>
    </row>
    <row r="427" ht="15.75" customHeight="1">
      <c r="AK427" s="270"/>
    </row>
    <row r="428" ht="15.75" customHeight="1">
      <c r="AK428" s="270"/>
    </row>
    <row r="429" ht="15.75" customHeight="1">
      <c r="AK429" s="270"/>
    </row>
    <row r="430" ht="15.75" customHeight="1">
      <c r="AK430" s="270"/>
    </row>
    <row r="431" ht="15.75" customHeight="1">
      <c r="AK431" s="270"/>
    </row>
    <row r="432" ht="15.75" customHeight="1">
      <c r="AK432" s="270"/>
    </row>
    <row r="433" ht="15.75" customHeight="1">
      <c r="AK433" s="270"/>
    </row>
    <row r="434" ht="15.75" customHeight="1">
      <c r="AK434" s="270"/>
    </row>
    <row r="435" ht="15.75" customHeight="1">
      <c r="AK435" s="270"/>
    </row>
    <row r="436" ht="15.75" customHeight="1">
      <c r="AK436" s="270"/>
    </row>
    <row r="437" ht="15.75" customHeight="1">
      <c r="AK437" s="270"/>
    </row>
    <row r="438" ht="15.75" customHeight="1">
      <c r="AK438" s="270"/>
    </row>
    <row r="439" ht="15.75" customHeight="1">
      <c r="AK439" s="270"/>
    </row>
    <row r="440" ht="15.75" customHeight="1">
      <c r="AK440" s="270"/>
    </row>
    <row r="441" ht="15.75" customHeight="1">
      <c r="AK441" s="270"/>
    </row>
    <row r="442" ht="15.75" customHeight="1">
      <c r="AK442" s="270"/>
    </row>
    <row r="443" ht="15.75" customHeight="1">
      <c r="AK443" s="270"/>
    </row>
    <row r="444" ht="15.75" customHeight="1">
      <c r="AK444" s="270"/>
    </row>
    <row r="445" ht="15.75" customHeight="1">
      <c r="AK445" s="270"/>
    </row>
    <row r="446" ht="15.75" customHeight="1">
      <c r="AK446" s="270"/>
    </row>
    <row r="447" ht="15.75" customHeight="1">
      <c r="AK447" s="270"/>
    </row>
    <row r="448" ht="15.75" customHeight="1">
      <c r="AK448" s="270"/>
    </row>
    <row r="449" ht="15.75" customHeight="1">
      <c r="AK449" s="270"/>
    </row>
    <row r="450" ht="15.75" customHeight="1">
      <c r="AK450" s="270"/>
    </row>
    <row r="451" ht="15.75" customHeight="1">
      <c r="AK451" s="270"/>
    </row>
    <row r="452" ht="15.75" customHeight="1">
      <c r="AK452" s="270"/>
    </row>
    <row r="453" ht="15.75" customHeight="1">
      <c r="AK453" s="270"/>
    </row>
    <row r="454" ht="15.75" customHeight="1">
      <c r="AK454" s="270"/>
    </row>
    <row r="455" ht="15.75" customHeight="1">
      <c r="AK455" s="270"/>
    </row>
    <row r="456" ht="15.75" customHeight="1">
      <c r="AK456" s="270"/>
    </row>
    <row r="457" ht="15.75" customHeight="1">
      <c r="AK457" s="270"/>
    </row>
    <row r="458" ht="15.75" customHeight="1">
      <c r="AK458" s="270"/>
    </row>
    <row r="459" ht="15.75" customHeight="1">
      <c r="AK459" s="270"/>
    </row>
    <row r="460" ht="15.75" customHeight="1">
      <c r="AK460" s="270"/>
    </row>
    <row r="461" ht="15.75" customHeight="1">
      <c r="AK461" s="270"/>
    </row>
    <row r="462" ht="15.75" customHeight="1">
      <c r="AK462" s="270"/>
    </row>
    <row r="463" ht="15.75" customHeight="1">
      <c r="AK463" s="270"/>
    </row>
    <row r="464" ht="15.75" customHeight="1">
      <c r="AK464" s="270"/>
    </row>
    <row r="465" ht="15.75" customHeight="1">
      <c r="AK465" s="270"/>
    </row>
    <row r="466" ht="15.75" customHeight="1">
      <c r="AK466" s="270"/>
    </row>
    <row r="467" ht="15.75" customHeight="1">
      <c r="AK467" s="270"/>
    </row>
    <row r="468" ht="15.75" customHeight="1">
      <c r="AK468" s="270"/>
    </row>
    <row r="469" ht="15.75" customHeight="1">
      <c r="AK469" s="270"/>
    </row>
    <row r="470" ht="15.75" customHeight="1">
      <c r="AK470" s="270"/>
    </row>
    <row r="471" ht="15.75" customHeight="1">
      <c r="AK471" s="270"/>
    </row>
    <row r="472" ht="15.75" customHeight="1">
      <c r="AK472" s="270"/>
    </row>
    <row r="473" ht="15.75" customHeight="1">
      <c r="AK473" s="270"/>
    </row>
    <row r="474" ht="15.75" customHeight="1">
      <c r="AK474" s="270"/>
    </row>
    <row r="475" ht="15.75" customHeight="1">
      <c r="AK475" s="270"/>
    </row>
    <row r="476" ht="15.75" customHeight="1">
      <c r="AK476" s="270"/>
    </row>
    <row r="477" ht="15.75" customHeight="1">
      <c r="AK477" s="270"/>
    </row>
    <row r="478" ht="15.75" customHeight="1">
      <c r="AK478" s="270"/>
    </row>
    <row r="479" ht="15.75" customHeight="1">
      <c r="AK479" s="270"/>
    </row>
    <row r="480" ht="15.75" customHeight="1">
      <c r="AK480" s="270"/>
    </row>
    <row r="481" ht="15.75" customHeight="1">
      <c r="AK481" s="270"/>
    </row>
    <row r="482" ht="15.75" customHeight="1">
      <c r="AK482" s="270"/>
    </row>
    <row r="483" ht="15.75" customHeight="1">
      <c r="AK483" s="270"/>
    </row>
    <row r="484" ht="15.75" customHeight="1">
      <c r="AK484" s="270"/>
    </row>
    <row r="485" ht="15.75" customHeight="1">
      <c r="AK485" s="270"/>
    </row>
    <row r="486" ht="15.75" customHeight="1">
      <c r="AK486" s="270"/>
    </row>
    <row r="487" ht="15.75" customHeight="1">
      <c r="AK487" s="270"/>
    </row>
    <row r="488" ht="15.75" customHeight="1">
      <c r="AK488" s="270"/>
    </row>
    <row r="489" ht="15.75" customHeight="1">
      <c r="AK489" s="270"/>
    </row>
    <row r="490" ht="15.75" customHeight="1">
      <c r="AK490" s="270"/>
    </row>
    <row r="491" ht="15.75" customHeight="1">
      <c r="AK491" s="270"/>
    </row>
    <row r="492" ht="15.75" customHeight="1">
      <c r="AK492" s="270"/>
    </row>
    <row r="493" ht="15.75" customHeight="1">
      <c r="AK493" s="270"/>
    </row>
    <row r="494" ht="15.75" customHeight="1">
      <c r="AK494" s="270"/>
    </row>
    <row r="495" ht="15.75" customHeight="1">
      <c r="AK495" s="270"/>
    </row>
    <row r="496" ht="15.75" customHeight="1">
      <c r="AK496" s="270"/>
    </row>
    <row r="497" ht="15.75" customHeight="1">
      <c r="AK497" s="270"/>
    </row>
    <row r="498" ht="15.75" customHeight="1">
      <c r="AK498" s="270"/>
    </row>
    <row r="499" ht="15.75" customHeight="1">
      <c r="AK499" s="270"/>
    </row>
    <row r="500" ht="15.75" customHeight="1">
      <c r="AK500" s="270"/>
    </row>
    <row r="501" ht="15.75" customHeight="1">
      <c r="AK501" s="270"/>
    </row>
    <row r="502" ht="15.75" customHeight="1">
      <c r="AK502" s="270"/>
    </row>
    <row r="503" ht="15.75" customHeight="1">
      <c r="AK503" s="270"/>
    </row>
    <row r="504" ht="15.75" customHeight="1">
      <c r="AK504" s="270"/>
    </row>
    <row r="505" ht="15.75" customHeight="1">
      <c r="AK505" s="270"/>
    </row>
    <row r="506" ht="15.75" customHeight="1">
      <c r="AK506" s="270"/>
    </row>
    <row r="507" ht="15.75" customHeight="1">
      <c r="AK507" s="270"/>
    </row>
    <row r="508" ht="15.75" customHeight="1">
      <c r="AK508" s="270"/>
    </row>
    <row r="509" ht="15.75" customHeight="1">
      <c r="AK509" s="270"/>
    </row>
    <row r="510" ht="15.75" customHeight="1">
      <c r="AK510" s="270"/>
    </row>
    <row r="511" ht="15.75" customHeight="1">
      <c r="AK511" s="270"/>
    </row>
    <row r="512" ht="15.75" customHeight="1">
      <c r="AK512" s="270"/>
    </row>
    <row r="513" ht="15.75" customHeight="1">
      <c r="AK513" s="270"/>
    </row>
    <row r="514" ht="15.75" customHeight="1">
      <c r="AK514" s="270"/>
    </row>
    <row r="515" ht="15.75" customHeight="1">
      <c r="AK515" s="270"/>
    </row>
    <row r="516" ht="15.75" customHeight="1">
      <c r="AK516" s="270"/>
    </row>
    <row r="517" ht="15.75" customHeight="1">
      <c r="AK517" s="270"/>
    </row>
    <row r="518" ht="15.75" customHeight="1">
      <c r="AK518" s="270"/>
    </row>
    <row r="519" ht="15.75" customHeight="1">
      <c r="AK519" s="270"/>
    </row>
    <row r="520" ht="15.75" customHeight="1">
      <c r="AK520" s="270"/>
    </row>
    <row r="521" ht="15.75" customHeight="1">
      <c r="AK521" s="270"/>
    </row>
    <row r="522" ht="15.75" customHeight="1">
      <c r="AK522" s="270"/>
    </row>
    <row r="523" ht="15.75" customHeight="1">
      <c r="AK523" s="270"/>
    </row>
    <row r="524" ht="15.75" customHeight="1">
      <c r="AK524" s="270"/>
    </row>
    <row r="525" ht="15.75" customHeight="1">
      <c r="AK525" s="270"/>
    </row>
    <row r="526" ht="15.75" customHeight="1">
      <c r="AK526" s="270"/>
    </row>
    <row r="527" ht="15.75" customHeight="1">
      <c r="AK527" s="270"/>
    </row>
    <row r="528" ht="15.75" customHeight="1">
      <c r="AK528" s="270"/>
    </row>
    <row r="529" ht="15.75" customHeight="1">
      <c r="AK529" s="270"/>
    </row>
    <row r="530" ht="15.75" customHeight="1">
      <c r="AK530" s="270"/>
    </row>
    <row r="531" ht="15.75" customHeight="1">
      <c r="AK531" s="270"/>
    </row>
    <row r="532" ht="15.75" customHeight="1">
      <c r="AK532" s="270"/>
    </row>
    <row r="533" ht="15.75" customHeight="1">
      <c r="AK533" s="270"/>
    </row>
    <row r="534" ht="15.75" customHeight="1">
      <c r="AK534" s="270"/>
    </row>
    <row r="535" ht="15.75" customHeight="1">
      <c r="AK535" s="270"/>
    </row>
    <row r="536" ht="15.75" customHeight="1">
      <c r="AK536" s="270"/>
    </row>
    <row r="537" ht="15.75" customHeight="1">
      <c r="AK537" s="270"/>
    </row>
    <row r="538" ht="15.75" customHeight="1">
      <c r="AK538" s="270"/>
    </row>
    <row r="539" ht="15.75" customHeight="1">
      <c r="AK539" s="270"/>
    </row>
    <row r="540" ht="15.75" customHeight="1">
      <c r="AK540" s="270"/>
    </row>
    <row r="541" ht="15.75" customHeight="1">
      <c r="AK541" s="270"/>
    </row>
    <row r="542" ht="15.75" customHeight="1">
      <c r="AK542" s="270"/>
    </row>
    <row r="543" ht="15.75" customHeight="1">
      <c r="AK543" s="270"/>
    </row>
    <row r="544" ht="15.75" customHeight="1">
      <c r="AK544" s="270"/>
    </row>
    <row r="545" ht="15.75" customHeight="1">
      <c r="AK545" s="270"/>
    </row>
    <row r="546" ht="15.75" customHeight="1">
      <c r="AK546" s="270"/>
    </row>
    <row r="547" ht="15.75" customHeight="1">
      <c r="AK547" s="270"/>
    </row>
    <row r="548" ht="15.75" customHeight="1">
      <c r="AK548" s="270"/>
    </row>
    <row r="549" ht="15.75" customHeight="1">
      <c r="AK549" s="270"/>
    </row>
    <row r="550" ht="15.75" customHeight="1">
      <c r="AK550" s="270"/>
    </row>
    <row r="551" ht="15.75" customHeight="1">
      <c r="AK551" s="270"/>
    </row>
    <row r="552" ht="15.75" customHeight="1">
      <c r="AK552" s="270"/>
    </row>
    <row r="553" ht="15.75" customHeight="1">
      <c r="AK553" s="270"/>
    </row>
    <row r="554" ht="15.75" customHeight="1">
      <c r="AK554" s="270"/>
    </row>
    <row r="555" ht="15.75" customHeight="1">
      <c r="AK555" s="270"/>
    </row>
    <row r="556" ht="15.75" customHeight="1">
      <c r="AK556" s="270"/>
    </row>
    <row r="557" ht="15.75" customHeight="1">
      <c r="AK557" s="270"/>
    </row>
    <row r="558" ht="15.75" customHeight="1">
      <c r="AK558" s="270"/>
    </row>
    <row r="559" ht="15.75" customHeight="1">
      <c r="AK559" s="270"/>
    </row>
    <row r="560" ht="15.75" customHeight="1">
      <c r="AK560" s="270"/>
    </row>
    <row r="561" ht="15.75" customHeight="1">
      <c r="AK561" s="270"/>
    </row>
    <row r="562" ht="15.75" customHeight="1">
      <c r="AK562" s="270"/>
    </row>
    <row r="563" ht="15.75" customHeight="1">
      <c r="AK563" s="270"/>
    </row>
    <row r="564" ht="15.75" customHeight="1">
      <c r="AK564" s="270"/>
    </row>
    <row r="565" ht="15.75" customHeight="1">
      <c r="AK565" s="270"/>
    </row>
    <row r="566" ht="15.75" customHeight="1">
      <c r="AK566" s="270"/>
    </row>
    <row r="567" ht="15.75" customHeight="1">
      <c r="AK567" s="270"/>
    </row>
    <row r="568" ht="15.75" customHeight="1">
      <c r="AK568" s="270"/>
    </row>
    <row r="569" ht="15.75" customHeight="1">
      <c r="AK569" s="270"/>
    </row>
    <row r="570" ht="15.75" customHeight="1">
      <c r="AK570" s="270"/>
    </row>
    <row r="571" ht="15.75" customHeight="1">
      <c r="AK571" s="270"/>
    </row>
    <row r="572" ht="15.75" customHeight="1">
      <c r="AK572" s="270"/>
    </row>
    <row r="573" ht="15.75" customHeight="1">
      <c r="AK573" s="270"/>
    </row>
    <row r="574" ht="15.75" customHeight="1">
      <c r="AK574" s="270"/>
    </row>
    <row r="575" ht="15.75" customHeight="1">
      <c r="AK575" s="270"/>
    </row>
    <row r="576" ht="15.75" customHeight="1">
      <c r="AK576" s="270"/>
    </row>
    <row r="577" ht="15.75" customHeight="1">
      <c r="AK577" s="270"/>
    </row>
    <row r="578" ht="15.75" customHeight="1">
      <c r="AK578" s="270"/>
    </row>
    <row r="579" ht="15.75" customHeight="1">
      <c r="AK579" s="270"/>
    </row>
    <row r="580" ht="15.75" customHeight="1">
      <c r="AK580" s="270"/>
    </row>
    <row r="581" ht="15.75" customHeight="1">
      <c r="AK581" s="270"/>
    </row>
    <row r="582" ht="15.75" customHeight="1">
      <c r="AK582" s="270"/>
    </row>
    <row r="583" ht="15.75" customHeight="1">
      <c r="AK583" s="270"/>
    </row>
    <row r="584" ht="15.75" customHeight="1">
      <c r="AK584" s="270"/>
    </row>
    <row r="585" ht="15.75" customHeight="1">
      <c r="AK585" s="270"/>
    </row>
    <row r="586" ht="15.75" customHeight="1">
      <c r="AK586" s="270"/>
    </row>
    <row r="587" ht="15.75" customHeight="1">
      <c r="AK587" s="270"/>
    </row>
    <row r="588" ht="15.75" customHeight="1">
      <c r="AK588" s="270"/>
    </row>
    <row r="589" ht="15.75" customHeight="1">
      <c r="AK589" s="270"/>
    </row>
    <row r="590" ht="15.75" customHeight="1">
      <c r="AK590" s="270"/>
    </row>
    <row r="591" ht="15.75" customHeight="1">
      <c r="AK591" s="270"/>
    </row>
    <row r="592" ht="15.75" customHeight="1">
      <c r="AK592" s="270"/>
    </row>
    <row r="593" ht="15.75" customHeight="1">
      <c r="AK593" s="270"/>
    </row>
    <row r="594" ht="15.75" customHeight="1">
      <c r="AK594" s="270"/>
    </row>
    <row r="595" ht="15.75" customHeight="1">
      <c r="AK595" s="270"/>
    </row>
    <row r="596" ht="15.75" customHeight="1">
      <c r="AK596" s="270"/>
    </row>
    <row r="597" ht="15.75" customHeight="1">
      <c r="AK597" s="270"/>
    </row>
    <row r="598" ht="15.75" customHeight="1">
      <c r="AK598" s="270"/>
    </row>
    <row r="599" ht="15.75" customHeight="1">
      <c r="AK599" s="270"/>
    </row>
    <row r="600" ht="15.75" customHeight="1">
      <c r="AK600" s="270"/>
    </row>
    <row r="601" ht="15.75" customHeight="1">
      <c r="AK601" s="270"/>
    </row>
    <row r="602" ht="15.75" customHeight="1">
      <c r="AK602" s="270"/>
    </row>
    <row r="603" ht="15.75" customHeight="1">
      <c r="AK603" s="270"/>
    </row>
    <row r="604" ht="15.75" customHeight="1">
      <c r="AK604" s="270"/>
    </row>
    <row r="605" ht="15.75" customHeight="1">
      <c r="AK605" s="270"/>
    </row>
    <row r="606" ht="15.75" customHeight="1">
      <c r="AK606" s="270"/>
    </row>
    <row r="607" ht="15.75" customHeight="1">
      <c r="AK607" s="270"/>
    </row>
    <row r="608" ht="15.75" customHeight="1">
      <c r="AK608" s="270"/>
    </row>
    <row r="609" ht="15.75" customHeight="1">
      <c r="AK609" s="270"/>
    </row>
    <row r="610" ht="15.75" customHeight="1">
      <c r="AK610" s="270"/>
    </row>
    <row r="611" ht="15.75" customHeight="1">
      <c r="AK611" s="270"/>
    </row>
    <row r="612" ht="15.75" customHeight="1">
      <c r="AK612" s="270"/>
    </row>
    <row r="613" ht="15.75" customHeight="1">
      <c r="AK613" s="270"/>
    </row>
    <row r="614" ht="15.75" customHeight="1">
      <c r="AK614" s="270"/>
    </row>
    <row r="615" ht="15.75" customHeight="1">
      <c r="AK615" s="270"/>
    </row>
    <row r="616" ht="15.75" customHeight="1">
      <c r="AK616" s="270"/>
    </row>
    <row r="617" ht="15.75" customHeight="1">
      <c r="AK617" s="270"/>
    </row>
    <row r="618" ht="15.75" customHeight="1">
      <c r="AK618" s="270"/>
    </row>
    <row r="619" ht="15.75" customHeight="1">
      <c r="AK619" s="270"/>
    </row>
    <row r="620" ht="15.75" customHeight="1">
      <c r="AK620" s="270"/>
    </row>
    <row r="621" ht="15.75" customHeight="1">
      <c r="AK621" s="270"/>
    </row>
    <row r="622" ht="15.75" customHeight="1">
      <c r="AK622" s="270"/>
    </row>
    <row r="623" ht="15.75" customHeight="1">
      <c r="AK623" s="270"/>
    </row>
    <row r="624" ht="15.75" customHeight="1">
      <c r="AK624" s="270"/>
    </row>
    <row r="625" ht="15.75" customHeight="1">
      <c r="AK625" s="270"/>
    </row>
    <row r="626" ht="15.75" customHeight="1">
      <c r="AK626" s="270"/>
    </row>
    <row r="627" ht="15.75" customHeight="1">
      <c r="AK627" s="270"/>
    </row>
    <row r="628" ht="15.75" customHeight="1">
      <c r="AK628" s="270"/>
    </row>
    <row r="629" ht="15.75" customHeight="1">
      <c r="AK629" s="270"/>
    </row>
    <row r="630" ht="15.75" customHeight="1">
      <c r="AK630" s="270"/>
    </row>
    <row r="631" ht="15.75" customHeight="1">
      <c r="AK631" s="270"/>
    </row>
    <row r="632" ht="15.75" customHeight="1">
      <c r="AK632" s="270"/>
    </row>
    <row r="633" ht="15.75" customHeight="1">
      <c r="AK633" s="270"/>
    </row>
    <row r="634" ht="15.75" customHeight="1">
      <c r="AK634" s="270"/>
    </row>
    <row r="635" ht="15.75" customHeight="1">
      <c r="AK635" s="270"/>
    </row>
    <row r="636" ht="15.75" customHeight="1">
      <c r="AK636" s="270"/>
    </row>
    <row r="637" ht="15.75" customHeight="1">
      <c r="AK637" s="270"/>
    </row>
    <row r="638" ht="15.75" customHeight="1">
      <c r="AK638" s="270"/>
    </row>
    <row r="639" ht="15.75" customHeight="1">
      <c r="AK639" s="270"/>
    </row>
    <row r="640" ht="15.75" customHeight="1">
      <c r="AK640" s="270"/>
    </row>
    <row r="641" ht="15.75" customHeight="1">
      <c r="AK641" s="270"/>
    </row>
    <row r="642" ht="15.75" customHeight="1">
      <c r="AK642" s="270"/>
    </row>
    <row r="643" ht="15.75" customHeight="1">
      <c r="AK643" s="270"/>
    </row>
    <row r="644" ht="15.75" customHeight="1">
      <c r="AK644" s="270"/>
    </row>
    <row r="645" ht="15.75" customHeight="1">
      <c r="AK645" s="270"/>
    </row>
    <row r="646" ht="15.75" customHeight="1">
      <c r="AK646" s="270"/>
    </row>
    <row r="647" ht="15.75" customHeight="1">
      <c r="AK647" s="270"/>
    </row>
    <row r="648" ht="15.75" customHeight="1">
      <c r="AK648" s="270"/>
    </row>
    <row r="649" ht="15.75" customHeight="1">
      <c r="AK649" s="270"/>
    </row>
    <row r="650" ht="15.75" customHeight="1">
      <c r="AK650" s="270"/>
    </row>
    <row r="651" ht="15.75" customHeight="1">
      <c r="AK651" s="270"/>
    </row>
    <row r="652" ht="15.75" customHeight="1">
      <c r="AK652" s="270"/>
    </row>
    <row r="653" ht="15.75" customHeight="1">
      <c r="AK653" s="270"/>
    </row>
    <row r="654" ht="15.75" customHeight="1">
      <c r="AK654" s="270"/>
    </row>
    <row r="655" ht="15.75" customHeight="1">
      <c r="AK655" s="270"/>
    </row>
    <row r="656" ht="15.75" customHeight="1">
      <c r="AK656" s="270"/>
    </row>
    <row r="657" ht="15.75" customHeight="1">
      <c r="AK657" s="270"/>
    </row>
    <row r="658" ht="15.75" customHeight="1">
      <c r="AK658" s="270"/>
    </row>
    <row r="659" ht="15.75" customHeight="1">
      <c r="AK659" s="270"/>
    </row>
    <row r="660" ht="15.75" customHeight="1">
      <c r="AK660" s="270"/>
    </row>
    <row r="661" ht="15.75" customHeight="1">
      <c r="AK661" s="270"/>
    </row>
    <row r="662" ht="15.75" customHeight="1">
      <c r="AK662" s="270"/>
    </row>
    <row r="663" ht="15.75" customHeight="1">
      <c r="AK663" s="270"/>
    </row>
    <row r="664" ht="15.75" customHeight="1">
      <c r="AK664" s="270"/>
    </row>
    <row r="665" ht="15.75" customHeight="1">
      <c r="AK665" s="270"/>
    </row>
    <row r="666" ht="15.75" customHeight="1">
      <c r="AK666" s="270"/>
    </row>
    <row r="667" ht="15.75" customHeight="1">
      <c r="AK667" s="270"/>
    </row>
    <row r="668" ht="15.75" customHeight="1">
      <c r="AK668" s="270"/>
    </row>
    <row r="669" ht="15.75" customHeight="1">
      <c r="AK669" s="270"/>
    </row>
    <row r="670" ht="15.75" customHeight="1">
      <c r="AK670" s="270"/>
    </row>
    <row r="671" ht="15.75" customHeight="1">
      <c r="AK671" s="270"/>
    </row>
    <row r="672" ht="15.75" customHeight="1">
      <c r="AK672" s="270"/>
    </row>
    <row r="673" ht="15.75" customHeight="1">
      <c r="AK673" s="270"/>
    </row>
    <row r="674" ht="15.75" customHeight="1">
      <c r="AK674" s="270"/>
    </row>
    <row r="675" ht="15.75" customHeight="1">
      <c r="AK675" s="270"/>
    </row>
    <row r="676" ht="15.75" customHeight="1">
      <c r="AK676" s="270"/>
    </row>
    <row r="677" ht="15.75" customHeight="1">
      <c r="AK677" s="270"/>
    </row>
    <row r="678" ht="15.75" customHeight="1">
      <c r="AK678" s="270"/>
    </row>
    <row r="679" ht="15.75" customHeight="1">
      <c r="AK679" s="270"/>
    </row>
    <row r="680" ht="15.75" customHeight="1">
      <c r="AK680" s="270"/>
    </row>
    <row r="681" ht="15.75" customHeight="1">
      <c r="AK681" s="270"/>
    </row>
    <row r="682" ht="15.75" customHeight="1">
      <c r="AK682" s="270"/>
    </row>
    <row r="683" ht="15.75" customHeight="1">
      <c r="AK683" s="270"/>
    </row>
    <row r="684" ht="15.75" customHeight="1">
      <c r="AK684" s="270"/>
    </row>
    <row r="685" ht="15.75" customHeight="1">
      <c r="AK685" s="270"/>
    </row>
    <row r="686" ht="15.75" customHeight="1">
      <c r="AK686" s="270"/>
    </row>
    <row r="687" ht="15.75" customHeight="1">
      <c r="AK687" s="270"/>
    </row>
    <row r="688" ht="15.75" customHeight="1">
      <c r="AK688" s="270"/>
    </row>
    <row r="689" ht="15.75" customHeight="1">
      <c r="AK689" s="270"/>
    </row>
    <row r="690" ht="15.75" customHeight="1">
      <c r="AK690" s="270"/>
    </row>
    <row r="691" ht="15.75" customHeight="1">
      <c r="AK691" s="270"/>
    </row>
    <row r="692" ht="15.75" customHeight="1">
      <c r="AK692" s="270"/>
    </row>
    <row r="693" ht="15.75" customHeight="1">
      <c r="AK693" s="270"/>
    </row>
    <row r="694" ht="15.75" customHeight="1">
      <c r="AK694" s="270"/>
    </row>
    <row r="695" ht="15.75" customHeight="1">
      <c r="AK695" s="270"/>
    </row>
    <row r="696" ht="15.75" customHeight="1">
      <c r="AK696" s="270"/>
    </row>
    <row r="697" ht="15.75" customHeight="1">
      <c r="AK697" s="270"/>
    </row>
    <row r="698" ht="15.75" customHeight="1">
      <c r="AK698" s="270"/>
    </row>
    <row r="699" ht="15.75" customHeight="1">
      <c r="AK699" s="270"/>
    </row>
    <row r="700" ht="15.75" customHeight="1">
      <c r="AK700" s="270"/>
    </row>
    <row r="701" ht="15.75" customHeight="1">
      <c r="AK701" s="270"/>
    </row>
    <row r="702" ht="15.75" customHeight="1">
      <c r="AK702" s="270"/>
    </row>
    <row r="703" ht="15.75" customHeight="1">
      <c r="AK703" s="270"/>
    </row>
    <row r="704" ht="15.75" customHeight="1">
      <c r="AK704" s="270"/>
    </row>
    <row r="705" ht="15.75" customHeight="1">
      <c r="AK705" s="270"/>
    </row>
    <row r="706" ht="15.75" customHeight="1">
      <c r="AK706" s="270"/>
    </row>
    <row r="707" ht="15.75" customHeight="1">
      <c r="AK707" s="270"/>
    </row>
    <row r="708" ht="15.75" customHeight="1">
      <c r="AK708" s="270"/>
    </row>
    <row r="709" ht="15.75" customHeight="1">
      <c r="AK709" s="270"/>
    </row>
    <row r="710" ht="15.75" customHeight="1">
      <c r="AK710" s="270"/>
    </row>
    <row r="711" ht="15.75" customHeight="1">
      <c r="AK711" s="270"/>
    </row>
    <row r="712" ht="15.75" customHeight="1">
      <c r="AK712" s="270"/>
    </row>
    <row r="713" ht="15.75" customHeight="1">
      <c r="AK713" s="270"/>
    </row>
    <row r="714" ht="15.75" customHeight="1">
      <c r="AK714" s="270"/>
    </row>
    <row r="715" ht="15.75" customHeight="1">
      <c r="AK715" s="270"/>
    </row>
    <row r="716" ht="15.75" customHeight="1">
      <c r="AK716" s="270"/>
    </row>
    <row r="717" ht="15.75" customHeight="1">
      <c r="AK717" s="270"/>
    </row>
    <row r="718" ht="15.75" customHeight="1">
      <c r="AK718" s="270"/>
    </row>
    <row r="719" ht="15.75" customHeight="1">
      <c r="AK719" s="270"/>
    </row>
    <row r="720" ht="15.75" customHeight="1">
      <c r="AK720" s="270"/>
    </row>
    <row r="721" ht="15.75" customHeight="1">
      <c r="AK721" s="270"/>
    </row>
    <row r="722" ht="15.75" customHeight="1">
      <c r="AK722" s="270"/>
    </row>
    <row r="723" ht="15.75" customHeight="1">
      <c r="AK723" s="270"/>
    </row>
    <row r="724" ht="15.75" customHeight="1">
      <c r="AK724" s="270"/>
    </row>
    <row r="725" ht="15.75" customHeight="1">
      <c r="AK725" s="270"/>
    </row>
    <row r="726" ht="15.75" customHeight="1">
      <c r="AK726" s="270"/>
    </row>
    <row r="727" ht="15.75" customHeight="1">
      <c r="AK727" s="270"/>
    </row>
    <row r="728" ht="15.75" customHeight="1">
      <c r="AK728" s="270"/>
    </row>
    <row r="729" ht="15.75" customHeight="1">
      <c r="AK729" s="270"/>
    </row>
    <row r="730" ht="15.75" customHeight="1">
      <c r="AK730" s="270"/>
    </row>
    <row r="731" ht="15.75" customHeight="1">
      <c r="AK731" s="270"/>
    </row>
    <row r="732" ht="15.75" customHeight="1">
      <c r="AK732" s="270"/>
    </row>
    <row r="733" ht="15.75" customHeight="1">
      <c r="AK733" s="270"/>
    </row>
    <row r="734" ht="15.75" customHeight="1">
      <c r="AK734" s="270"/>
    </row>
    <row r="735" ht="15.75" customHeight="1">
      <c r="AK735" s="270"/>
    </row>
    <row r="736" ht="15.75" customHeight="1">
      <c r="AK736" s="270"/>
    </row>
    <row r="737" ht="15.75" customHeight="1">
      <c r="AK737" s="270"/>
    </row>
    <row r="738" ht="15.75" customHeight="1">
      <c r="AK738" s="270"/>
    </row>
    <row r="739" ht="15.75" customHeight="1">
      <c r="AK739" s="270"/>
    </row>
    <row r="740" ht="15.75" customHeight="1">
      <c r="AK740" s="270"/>
    </row>
    <row r="741" ht="15.75" customHeight="1">
      <c r="AK741" s="270"/>
    </row>
    <row r="742" ht="15.75" customHeight="1">
      <c r="AK742" s="270"/>
    </row>
    <row r="743" ht="15.75" customHeight="1">
      <c r="AK743" s="270"/>
    </row>
    <row r="744" ht="15.75" customHeight="1">
      <c r="AK744" s="270"/>
    </row>
    <row r="745" ht="15.75" customHeight="1">
      <c r="AK745" s="270"/>
    </row>
    <row r="746" ht="15.75" customHeight="1">
      <c r="AK746" s="270"/>
    </row>
    <row r="747" ht="15.75" customHeight="1">
      <c r="AK747" s="270"/>
    </row>
    <row r="748" ht="15.75" customHeight="1">
      <c r="AK748" s="270"/>
    </row>
    <row r="749" ht="15.75" customHeight="1">
      <c r="AK749" s="270"/>
    </row>
    <row r="750" ht="15.75" customHeight="1">
      <c r="AK750" s="270"/>
    </row>
    <row r="751" ht="15.75" customHeight="1">
      <c r="AK751" s="270"/>
    </row>
    <row r="752" ht="15.75" customHeight="1">
      <c r="AK752" s="270"/>
    </row>
    <row r="753" ht="15.75" customHeight="1">
      <c r="AK753" s="270"/>
    </row>
    <row r="754" ht="15.75" customHeight="1">
      <c r="AK754" s="270"/>
    </row>
    <row r="755" ht="15.75" customHeight="1">
      <c r="AK755" s="270"/>
    </row>
    <row r="756" ht="15.75" customHeight="1">
      <c r="AK756" s="270"/>
    </row>
    <row r="757" ht="15.75" customHeight="1">
      <c r="AK757" s="270"/>
    </row>
    <row r="758" ht="15.75" customHeight="1">
      <c r="AK758" s="270"/>
    </row>
    <row r="759" ht="15.75" customHeight="1">
      <c r="AK759" s="270"/>
    </row>
    <row r="760" ht="15.75" customHeight="1">
      <c r="AK760" s="270"/>
    </row>
    <row r="761" ht="15.75" customHeight="1">
      <c r="AK761" s="270"/>
    </row>
    <row r="762" ht="15.75" customHeight="1">
      <c r="AK762" s="270"/>
    </row>
    <row r="763" ht="15.75" customHeight="1">
      <c r="AK763" s="270"/>
    </row>
    <row r="764" ht="15.75" customHeight="1">
      <c r="AK764" s="270"/>
    </row>
    <row r="765" ht="15.75" customHeight="1">
      <c r="AK765" s="270"/>
    </row>
    <row r="766" ht="15.75" customHeight="1">
      <c r="AK766" s="270"/>
    </row>
    <row r="767" ht="15.75" customHeight="1">
      <c r="AK767" s="270"/>
    </row>
    <row r="768" ht="15.75" customHeight="1">
      <c r="AK768" s="270"/>
    </row>
    <row r="769" ht="15.75" customHeight="1">
      <c r="AK769" s="270"/>
    </row>
    <row r="770" ht="15.75" customHeight="1">
      <c r="AK770" s="270"/>
    </row>
    <row r="771" ht="15.75" customHeight="1">
      <c r="AK771" s="270"/>
    </row>
    <row r="772" ht="15.75" customHeight="1">
      <c r="AK772" s="270"/>
    </row>
    <row r="773" ht="15.75" customHeight="1">
      <c r="AK773" s="270"/>
    </row>
    <row r="774" ht="15.75" customHeight="1">
      <c r="AK774" s="270"/>
    </row>
    <row r="775" ht="15.75" customHeight="1">
      <c r="AK775" s="270"/>
    </row>
    <row r="776" ht="15.75" customHeight="1">
      <c r="AK776" s="270"/>
    </row>
    <row r="777" ht="15.75" customHeight="1">
      <c r="AK777" s="270"/>
    </row>
    <row r="778" ht="15.75" customHeight="1">
      <c r="AK778" s="270"/>
    </row>
    <row r="779" ht="15.75" customHeight="1">
      <c r="AK779" s="270"/>
    </row>
    <row r="780" ht="15.75" customHeight="1">
      <c r="AK780" s="270"/>
    </row>
    <row r="781" ht="15.75" customHeight="1">
      <c r="AK781" s="270"/>
    </row>
    <row r="782" ht="15.75" customHeight="1">
      <c r="AK782" s="270"/>
    </row>
    <row r="783" ht="15.75" customHeight="1">
      <c r="AK783" s="270"/>
    </row>
    <row r="784" ht="15.75" customHeight="1">
      <c r="AK784" s="270"/>
    </row>
    <row r="785" ht="15.75" customHeight="1">
      <c r="AK785" s="270"/>
    </row>
    <row r="786" ht="15.75" customHeight="1">
      <c r="AK786" s="270"/>
    </row>
    <row r="787" ht="15.75" customHeight="1">
      <c r="AK787" s="270"/>
    </row>
    <row r="788" ht="15.75" customHeight="1">
      <c r="AK788" s="270"/>
    </row>
    <row r="789" ht="15.75" customHeight="1">
      <c r="AK789" s="270"/>
    </row>
    <row r="790" ht="15.75" customHeight="1">
      <c r="AK790" s="270"/>
    </row>
    <row r="791" ht="15.75" customHeight="1">
      <c r="AK791" s="270"/>
    </row>
    <row r="792" ht="15.75" customHeight="1">
      <c r="AK792" s="270"/>
    </row>
    <row r="793" ht="15.75" customHeight="1">
      <c r="AK793" s="270"/>
    </row>
    <row r="794" ht="15.75" customHeight="1">
      <c r="AK794" s="270"/>
    </row>
    <row r="795" ht="15.75" customHeight="1">
      <c r="AK795" s="270"/>
    </row>
    <row r="796" ht="15.75" customHeight="1">
      <c r="AK796" s="270"/>
    </row>
    <row r="797" ht="15.75" customHeight="1">
      <c r="AK797" s="270"/>
    </row>
    <row r="798" ht="15.75" customHeight="1">
      <c r="AK798" s="270"/>
    </row>
    <row r="799" ht="15.75" customHeight="1">
      <c r="AK799" s="270"/>
    </row>
    <row r="800" ht="15.75" customHeight="1">
      <c r="AK800" s="270"/>
    </row>
    <row r="801" ht="15.75" customHeight="1">
      <c r="AK801" s="270"/>
    </row>
    <row r="802" ht="15.75" customHeight="1">
      <c r="AK802" s="270"/>
    </row>
    <row r="803" ht="15.75" customHeight="1">
      <c r="AK803" s="270"/>
    </row>
    <row r="804" ht="15.75" customHeight="1">
      <c r="AK804" s="270"/>
    </row>
    <row r="805" ht="15.75" customHeight="1">
      <c r="AK805" s="270"/>
    </row>
    <row r="806" ht="15.75" customHeight="1">
      <c r="AK806" s="270"/>
    </row>
    <row r="807" ht="15.75" customHeight="1">
      <c r="AK807" s="270"/>
    </row>
    <row r="808" ht="15.75" customHeight="1">
      <c r="AK808" s="270"/>
    </row>
    <row r="809" ht="15.75" customHeight="1">
      <c r="AK809" s="270"/>
    </row>
    <row r="810" ht="15.75" customHeight="1">
      <c r="AK810" s="270"/>
    </row>
    <row r="811" ht="15.75" customHeight="1">
      <c r="AK811" s="270"/>
    </row>
    <row r="812" ht="15.75" customHeight="1">
      <c r="AK812" s="270"/>
    </row>
    <row r="813" ht="15.75" customHeight="1">
      <c r="AK813" s="270"/>
    </row>
    <row r="814" ht="15.75" customHeight="1">
      <c r="AK814" s="270"/>
    </row>
    <row r="815" ht="15.75" customHeight="1">
      <c r="AK815" s="270"/>
    </row>
    <row r="816" ht="15.75" customHeight="1">
      <c r="AK816" s="270"/>
    </row>
    <row r="817" ht="15.75" customHeight="1">
      <c r="AK817" s="270"/>
    </row>
    <row r="818" ht="15.75" customHeight="1">
      <c r="AK818" s="270"/>
    </row>
    <row r="819" ht="15.75" customHeight="1">
      <c r="AK819" s="270"/>
    </row>
    <row r="820" ht="15.75" customHeight="1">
      <c r="AK820" s="270"/>
    </row>
    <row r="821" ht="15.75" customHeight="1">
      <c r="AK821" s="270"/>
    </row>
    <row r="822" ht="15.75" customHeight="1">
      <c r="AK822" s="270"/>
    </row>
    <row r="823" ht="15.75" customHeight="1">
      <c r="AK823" s="270"/>
    </row>
    <row r="824" ht="15.75" customHeight="1">
      <c r="AK824" s="270"/>
    </row>
    <row r="825" ht="15.75" customHeight="1">
      <c r="AK825" s="270"/>
    </row>
    <row r="826" ht="15.75" customHeight="1">
      <c r="AK826" s="270"/>
    </row>
    <row r="827" ht="15.75" customHeight="1">
      <c r="AK827" s="270"/>
    </row>
    <row r="828" ht="15.75" customHeight="1">
      <c r="AK828" s="270"/>
    </row>
    <row r="829" ht="15.75" customHeight="1">
      <c r="AK829" s="270"/>
    </row>
    <row r="830" ht="15.75" customHeight="1">
      <c r="AK830" s="270"/>
    </row>
    <row r="831" ht="15.75" customHeight="1">
      <c r="AK831" s="270"/>
    </row>
    <row r="832" ht="15.75" customHeight="1">
      <c r="AK832" s="270"/>
    </row>
    <row r="833" ht="15.75" customHeight="1">
      <c r="AK833" s="270"/>
    </row>
    <row r="834" ht="15.75" customHeight="1">
      <c r="AK834" s="270"/>
    </row>
    <row r="835" ht="15.75" customHeight="1">
      <c r="AK835" s="270"/>
    </row>
    <row r="836" ht="15.75" customHeight="1">
      <c r="AK836" s="270"/>
    </row>
    <row r="837" ht="15.75" customHeight="1">
      <c r="AK837" s="270"/>
    </row>
    <row r="838" ht="15.75" customHeight="1">
      <c r="AK838" s="270"/>
    </row>
    <row r="839" ht="15.75" customHeight="1">
      <c r="AK839" s="270"/>
    </row>
    <row r="840" ht="15.75" customHeight="1">
      <c r="AK840" s="270"/>
    </row>
    <row r="841" ht="15.75" customHeight="1">
      <c r="AK841" s="270"/>
    </row>
    <row r="842" ht="15.75" customHeight="1">
      <c r="AK842" s="270"/>
    </row>
    <row r="843" ht="15.75" customHeight="1">
      <c r="AK843" s="270"/>
    </row>
    <row r="844" ht="15.75" customHeight="1">
      <c r="AK844" s="270"/>
    </row>
    <row r="845" ht="15.75" customHeight="1">
      <c r="AK845" s="270"/>
    </row>
    <row r="846" ht="15.75" customHeight="1">
      <c r="AK846" s="270"/>
    </row>
    <row r="847" ht="15.75" customHeight="1">
      <c r="AK847" s="270"/>
    </row>
    <row r="848" ht="15.75" customHeight="1">
      <c r="AK848" s="270"/>
    </row>
    <row r="849" ht="15.75" customHeight="1">
      <c r="AK849" s="270"/>
    </row>
    <row r="850" ht="15.75" customHeight="1">
      <c r="AK850" s="270"/>
    </row>
    <row r="851" ht="15.75" customHeight="1">
      <c r="AK851" s="270"/>
    </row>
    <row r="852" ht="15.75" customHeight="1">
      <c r="AK852" s="270"/>
    </row>
    <row r="853" ht="15.75" customHeight="1">
      <c r="AK853" s="270"/>
    </row>
    <row r="854" ht="15.75" customHeight="1">
      <c r="AK854" s="270"/>
    </row>
    <row r="855" ht="15.75" customHeight="1">
      <c r="AK855" s="270"/>
    </row>
    <row r="856" ht="15.75" customHeight="1">
      <c r="AK856" s="270"/>
    </row>
    <row r="857" ht="15.75" customHeight="1">
      <c r="AK857" s="270"/>
    </row>
    <row r="858" ht="15.75" customHeight="1">
      <c r="AK858" s="270"/>
    </row>
    <row r="859" ht="15.75" customHeight="1">
      <c r="AK859" s="270"/>
    </row>
    <row r="860" ht="15.75" customHeight="1">
      <c r="AK860" s="270"/>
    </row>
    <row r="861" ht="15.75" customHeight="1">
      <c r="AK861" s="270"/>
    </row>
    <row r="862" ht="15.75" customHeight="1">
      <c r="AK862" s="270"/>
    </row>
    <row r="863" ht="15.75" customHeight="1">
      <c r="AK863" s="270"/>
    </row>
    <row r="864" ht="15.75" customHeight="1">
      <c r="AK864" s="270"/>
    </row>
    <row r="865" ht="15.75" customHeight="1">
      <c r="AK865" s="270"/>
    </row>
    <row r="866" ht="15.75" customHeight="1">
      <c r="AK866" s="270"/>
    </row>
    <row r="867" ht="15.75" customHeight="1">
      <c r="AK867" s="270"/>
    </row>
    <row r="868" ht="15.75" customHeight="1">
      <c r="AK868" s="270"/>
    </row>
    <row r="869" ht="15.75" customHeight="1">
      <c r="AK869" s="270"/>
    </row>
    <row r="870" ht="15.75" customHeight="1">
      <c r="AK870" s="270"/>
    </row>
    <row r="871" ht="15.75" customHeight="1">
      <c r="AK871" s="270"/>
    </row>
    <row r="872" ht="15.75" customHeight="1">
      <c r="AK872" s="270"/>
    </row>
    <row r="873" ht="15.75" customHeight="1">
      <c r="AK873" s="270"/>
    </row>
    <row r="874" ht="15.75" customHeight="1">
      <c r="AK874" s="270"/>
    </row>
    <row r="875" ht="15.75" customHeight="1">
      <c r="AK875" s="270"/>
    </row>
    <row r="876" ht="15.75" customHeight="1">
      <c r="AK876" s="270"/>
    </row>
    <row r="877" ht="15.75" customHeight="1">
      <c r="AK877" s="270"/>
    </row>
    <row r="878" ht="15.75" customHeight="1">
      <c r="AK878" s="270"/>
    </row>
    <row r="879" ht="15.75" customHeight="1">
      <c r="AK879" s="270"/>
    </row>
    <row r="880" ht="15.75" customHeight="1">
      <c r="AK880" s="270"/>
    </row>
    <row r="881" ht="15.75" customHeight="1">
      <c r="AK881" s="270"/>
    </row>
    <row r="882" ht="15.75" customHeight="1">
      <c r="AK882" s="270"/>
    </row>
    <row r="883" ht="15.75" customHeight="1">
      <c r="AK883" s="270"/>
    </row>
    <row r="884" ht="15.75" customHeight="1">
      <c r="AK884" s="270"/>
    </row>
    <row r="885" ht="15.75" customHeight="1">
      <c r="AK885" s="270"/>
    </row>
    <row r="886" ht="15.75" customHeight="1">
      <c r="AK886" s="270"/>
    </row>
    <row r="887" ht="15.75" customHeight="1">
      <c r="AK887" s="270"/>
    </row>
    <row r="888" ht="15.75" customHeight="1">
      <c r="AK888" s="270"/>
    </row>
    <row r="889" ht="15.75" customHeight="1">
      <c r="AK889" s="270"/>
    </row>
    <row r="890" ht="15.75" customHeight="1">
      <c r="AK890" s="270"/>
    </row>
    <row r="891" ht="15.75" customHeight="1">
      <c r="AK891" s="270"/>
    </row>
    <row r="892" ht="15.75" customHeight="1">
      <c r="AK892" s="270"/>
    </row>
    <row r="893" ht="15.75" customHeight="1">
      <c r="AK893" s="270"/>
    </row>
    <row r="894" ht="15.75" customHeight="1">
      <c r="AK894" s="270"/>
    </row>
    <row r="895" ht="15.75" customHeight="1">
      <c r="AK895" s="270"/>
    </row>
    <row r="896" ht="15.75" customHeight="1">
      <c r="AK896" s="270"/>
    </row>
    <row r="897" ht="15.75" customHeight="1">
      <c r="AK897" s="270"/>
    </row>
    <row r="898" ht="15.75" customHeight="1">
      <c r="AK898" s="270"/>
    </row>
    <row r="899" ht="15.75" customHeight="1">
      <c r="AK899" s="270"/>
    </row>
    <row r="900" ht="15.75" customHeight="1">
      <c r="AK900" s="270"/>
    </row>
    <row r="901" ht="15.75" customHeight="1">
      <c r="AK901" s="270"/>
    </row>
    <row r="902" ht="15.75" customHeight="1">
      <c r="AK902" s="270"/>
    </row>
    <row r="903" ht="15.75" customHeight="1">
      <c r="AK903" s="270"/>
    </row>
    <row r="904" ht="15.75" customHeight="1">
      <c r="AK904" s="270"/>
    </row>
    <row r="905" ht="15.75" customHeight="1">
      <c r="AK905" s="270"/>
    </row>
    <row r="906" ht="15.75" customHeight="1">
      <c r="AK906" s="270"/>
    </row>
    <row r="907" ht="15.75" customHeight="1">
      <c r="AK907" s="270"/>
    </row>
    <row r="908" ht="15.75" customHeight="1">
      <c r="AK908" s="270"/>
    </row>
    <row r="909" ht="15.75" customHeight="1">
      <c r="AK909" s="270"/>
    </row>
    <row r="910" ht="15.75" customHeight="1">
      <c r="AK910" s="270"/>
    </row>
    <row r="911" ht="15.75" customHeight="1">
      <c r="AK911" s="270"/>
    </row>
    <row r="912" ht="15.75" customHeight="1">
      <c r="AK912" s="270"/>
    </row>
    <row r="913" ht="15.75" customHeight="1">
      <c r="AK913" s="270"/>
    </row>
    <row r="914" ht="15.75" customHeight="1">
      <c r="AK914" s="270"/>
    </row>
    <row r="915" ht="15.75" customHeight="1">
      <c r="AK915" s="270"/>
    </row>
    <row r="916" ht="15.75" customHeight="1">
      <c r="AK916" s="270"/>
    </row>
    <row r="917" ht="15.75" customHeight="1">
      <c r="AK917" s="270"/>
    </row>
    <row r="918" ht="15.75" customHeight="1">
      <c r="AK918" s="270"/>
    </row>
    <row r="919" ht="15.75" customHeight="1">
      <c r="AK919" s="270"/>
    </row>
    <row r="920" ht="15.75" customHeight="1">
      <c r="AK920" s="270"/>
    </row>
    <row r="921" ht="15.75" customHeight="1">
      <c r="AK921" s="270"/>
    </row>
    <row r="922" ht="15.75" customHeight="1">
      <c r="AK922" s="270"/>
    </row>
    <row r="923" ht="15.75" customHeight="1">
      <c r="AK923" s="270"/>
    </row>
    <row r="924" ht="15.75" customHeight="1">
      <c r="AK924" s="270"/>
    </row>
    <row r="925" ht="15.75" customHeight="1">
      <c r="AK925" s="270"/>
    </row>
    <row r="926" ht="15.75" customHeight="1">
      <c r="AK926" s="270"/>
    </row>
    <row r="927" ht="15.75" customHeight="1">
      <c r="AK927" s="270"/>
    </row>
    <row r="928" ht="15.75" customHeight="1">
      <c r="AK928" s="270"/>
    </row>
    <row r="929" ht="15.75" customHeight="1">
      <c r="AK929" s="270"/>
    </row>
    <row r="930" ht="15.75" customHeight="1">
      <c r="AK930" s="270"/>
    </row>
    <row r="931" ht="15.75" customHeight="1">
      <c r="AK931" s="270"/>
    </row>
    <row r="932" ht="15.75" customHeight="1">
      <c r="AK932" s="270"/>
    </row>
    <row r="933" ht="15.75" customHeight="1">
      <c r="AK933" s="270"/>
    </row>
    <row r="934" ht="15.75" customHeight="1">
      <c r="AK934" s="270"/>
    </row>
    <row r="935" ht="15.75" customHeight="1">
      <c r="AK935" s="270"/>
    </row>
    <row r="936" ht="15.75" customHeight="1">
      <c r="AK936" s="270"/>
    </row>
    <row r="937" ht="15.75" customHeight="1">
      <c r="AK937" s="270"/>
    </row>
    <row r="938" ht="15.75" customHeight="1">
      <c r="AK938" s="270"/>
    </row>
    <row r="939" ht="15.75" customHeight="1">
      <c r="AK939" s="270"/>
    </row>
    <row r="940" ht="15.75" customHeight="1">
      <c r="AK940" s="270"/>
    </row>
    <row r="941" ht="15.75" customHeight="1">
      <c r="AK941" s="270"/>
    </row>
    <row r="942" ht="15.75" customHeight="1">
      <c r="AK942" s="270"/>
    </row>
    <row r="943" ht="15.75" customHeight="1">
      <c r="AK943" s="270"/>
    </row>
    <row r="944" ht="15.75" customHeight="1">
      <c r="AK944" s="270"/>
    </row>
    <row r="945" ht="15.75" customHeight="1">
      <c r="AK945" s="270"/>
    </row>
    <row r="946" ht="15.75" customHeight="1">
      <c r="AK946" s="270"/>
    </row>
    <row r="947" ht="15.75" customHeight="1">
      <c r="AK947" s="270"/>
    </row>
    <row r="948" ht="15.75" customHeight="1">
      <c r="AK948" s="270"/>
    </row>
    <row r="949" ht="15.75" customHeight="1">
      <c r="AK949" s="270"/>
    </row>
    <row r="950" ht="15.75" customHeight="1">
      <c r="AK950" s="270"/>
    </row>
    <row r="951" ht="15.75" customHeight="1">
      <c r="AK951" s="270"/>
    </row>
    <row r="952" ht="15.75" customHeight="1">
      <c r="AK952" s="270"/>
    </row>
    <row r="953" ht="15.75" customHeight="1">
      <c r="AK953" s="270"/>
    </row>
    <row r="954" ht="15.75" customHeight="1">
      <c r="AK954" s="270"/>
    </row>
    <row r="955" ht="15.75" customHeight="1">
      <c r="AK955" s="270"/>
    </row>
    <row r="956" ht="15.75" customHeight="1">
      <c r="AK956" s="270"/>
    </row>
    <row r="957" ht="15.75" customHeight="1">
      <c r="AK957" s="270"/>
    </row>
    <row r="958" ht="15.75" customHeight="1">
      <c r="AK958" s="270"/>
    </row>
    <row r="959" ht="15.75" customHeight="1">
      <c r="AK959" s="270"/>
    </row>
    <row r="960" ht="15.75" customHeight="1">
      <c r="AK960" s="270"/>
    </row>
    <row r="961" ht="15.75" customHeight="1">
      <c r="AK961" s="270"/>
    </row>
    <row r="962" ht="15.75" customHeight="1">
      <c r="AK962" s="270"/>
    </row>
    <row r="963" ht="15.75" customHeight="1">
      <c r="AK963" s="270"/>
    </row>
    <row r="964" ht="15.75" customHeight="1">
      <c r="AK964" s="270"/>
    </row>
    <row r="965" ht="15.75" customHeight="1">
      <c r="AK965" s="270"/>
    </row>
    <row r="966" ht="15.75" customHeight="1">
      <c r="AK966" s="270"/>
    </row>
    <row r="967" ht="15.75" customHeight="1">
      <c r="AK967" s="270"/>
    </row>
    <row r="968" ht="15.75" customHeight="1">
      <c r="AK968" s="270"/>
    </row>
    <row r="969" ht="15.75" customHeight="1">
      <c r="AK969" s="270"/>
    </row>
    <row r="970" ht="15.75" customHeight="1">
      <c r="AK970" s="270"/>
    </row>
    <row r="971" ht="15.75" customHeight="1">
      <c r="AK971" s="270"/>
    </row>
    <row r="972" ht="15.75" customHeight="1">
      <c r="AK972" s="270"/>
    </row>
    <row r="973" ht="15.75" customHeight="1">
      <c r="AK973" s="270"/>
    </row>
    <row r="974" ht="15.75" customHeight="1">
      <c r="AK974" s="270"/>
    </row>
    <row r="975" ht="15.75" customHeight="1">
      <c r="AK975" s="270"/>
    </row>
    <row r="976" ht="15.75" customHeight="1">
      <c r="AK976" s="270"/>
    </row>
    <row r="977" ht="15.75" customHeight="1">
      <c r="AK977" s="270"/>
    </row>
    <row r="978" ht="15.75" customHeight="1">
      <c r="AK978" s="270"/>
    </row>
    <row r="979" ht="15.75" customHeight="1">
      <c r="AK979" s="270"/>
    </row>
    <row r="980" ht="15.75" customHeight="1">
      <c r="AK980" s="270"/>
    </row>
    <row r="981" ht="15.75" customHeight="1">
      <c r="AK981" s="270"/>
    </row>
    <row r="982" ht="15.75" customHeight="1">
      <c r="AK982" s="270"/>
    </row>
    <row r="983" ht="15.75" customHeight="1">
      <c r="AK983" s="270"/>
    </row>
    <row r="984" ht="15.75" customHeight="1">
      <c r="AK984" s="270"/>
    </row>
    <row r="985" ht="15.75" customHeight="1">
      <c r="AK985" s="270"/>
    </row>
    <row r="986" ht="15.75" customHeight="1">
      <c r="AK986" s="270"/>
    </row>
    <row r="987" ht="15.75" customHeight="1">
      <c r="AK987" s="270"/>
    </row>
    <row r="988" ht="15.75" customHeight="1">
      <c r="AK988" s="270"/>
    </row>
    <row r="989" ht="15.75" customHeight="1">
      <c r="AK989" s="270"/>
    </row>
    <row r="990" ht="15.75" customHeight="1">
      <c r="AK990" s="270"/>
    </row>
    <row r="991" ht="15.75" customHeight="1">
      <c r="AK991" s="270"/>
    </row>
    <row r="992" ht="15.75" customHeight="1">
      <c r="AK992" s="270"/>
    </row>
    <row r="993" ht="15.75" customHeight="1">
      <c r="AK993" s="270"/>
    </row>
    <row r="994" ht="15.75" customHeight="1">
      <c r="AK994" s="270"/>
    </row>
    <row r="995" ht="15.75" customHeight="1">
      <c r="AK995" s="270"/>
    </row>
    <row r="996" ht="15.75" customHeight="1">
      <c r="AK996" s="270"/>
    </row>
    <row r="997" ht="15.75" customHeight="1">
      <c r="AK997" s="270"/>
    </row>
  </sheetData>
  <mergeCells count="293">
    <mergeCell ref="B58:D58"/>
    <mergeCell ref="E58:O58"/>
    <mergeCell ref="P58:Q58"/>
    <mergeCell ref="R58:S58"/>
    <mergeCell ref="T58:W58"/>
    <mergeCell ref="Y58:AA58"/>
    <mergeCell ref="AC58:AH58"/>
    <mergeCell ref="B59:D59"/>
    <mergeCell ref="E59:O59"/>
    <mergeCell ref="P59:Q59"/>
    <mergeCell ref="R59:S59"/>
    <mergeCell ref="T59:W59"/>
    <mergeCell ref="Y59:AA59"/>
    <mergeCell ref="AC59:AH59"/>
    <mergeCell ref="B60:D60"/>
    <mergeCell ref="E60:O60"/>
    <mergeCell ref="P60:Q60"/>
    <mergeCell ref="R60:S60"/>
    <mergeCell ref="T60:W60"/>
    <mergeCell ref="Y60:AA60"/>
    <mergeCell ref="AC60:AH60"/>
    <mergeCell ref="B61:D61"/>
    <mergeCell ref="E61:O61"/>
    <mergeCell ref="P61:Q61"/>
    <mergeCell ref="R61:S61"/>
    <mergeCell ref="T61:W61"/>
    <mergeCell ref="Y61:AA61"/>
    <mergeCell ref="AC61:AH61"/>
    <mergeCell ref="B62:D62"/>
    <mergeCell ref="E62:O62"/>
    <mergeCell ref="P62:Q62"/>
    <mergeCell ref="R62:S62"/>
    <mergeCell ref="T62:W62"/>
    <mergeCell ref="Y62:AA62"/>
    <mergeCell ref="AC62:AH62"/>
    <mergeCell ref="B63:D63"/>
    <mergeCell ref="E63:O63"/>
    <mergeCell ref="P63:Q63"/>
    <mergeCell ref="R63:S63"/>
    <mergeCell ref="T63:W63"/>
    <mergeCell ref="Y63:AA63"/>
    <mergeCell ref="AC63:AH63"/>
    <mergeCell ref="B64:D64"/>
    <mergeCell ref="E64:O64"/>
    <mergeCell ref="P64:Q64"/>
    <mergeCell ref="R64:S64"/>
    <mergeCell ref="T64:W64"/>
    <mergeCell ref="Y64:AA64"/>
    <mergeCell ref="AC64:AH64"/>
    <mergeCell ref="B65:D65"/>
    <mergeCell ref="E65:O65"/>
    <mergeCell ref="P65:Q65"/>
    <mergeCell ref="R65:S65"/>
    <mergeCell ref="T65:W65"/>
    <mergeCell ref="Y65:AA65"/>
    <mergeCell ref="AC65:AH65"/>
    <mergeCell ref="B66:D66"/>
    <mergeCell ref="E66:O66"/>
    <mergeCell ref="P66:Q66"/>
    <mergeCell ref="R66:S66"/>
    <mergeCell ref="T66:W66"/>
    <mergeCell ref="Y66:AA66"/>
    <mergeCell ref="AC66:AH66"/>
    <mergeCell ref="B67:D67"/>
    <mergeCell ref="E67:O67"/>
    <mergeCell ref="P67:Q67"/>
    <mergeCell ref="R67:S67"/>
    <mergeCell ref="T67:W67"/>
    <mergeCell ref="Y67:AA67"/>
    <mergeCell ref="AC67:AH67"/>
    <mergeCell ref="B68:D68"/>
    <mergeCell ref="E68:O68"/>
    <mergeCell ref="P68:Q68"/>
    <mergeCell ref="R68:S68"/>
    <mergeCell ref="T68:W68"/>
    <mergeCell ref="Y68:AA68"/>
    <mergeCell ref="AC68:AH68"/>
    <mergeCell ref="B69:D69"/>
    <mergeCell ref="E69:O69"/>
    <mergeCell ref="P69:Q69"/>
    <mergeCell ref="R69:S69"/>
    <mergeCell ref="T69:W69"/>
    <mergeCell ref="Y69:AA69"/>
    <mergeCell ref="AC69:AH69"/>
    <mergeCell ref="B70:D70"/>
    <mergeCell ref="E70:O70"/>
    <mergeCell ref="P70:Q70"/>
    <mergeCell ref="R70:S70"/>
    <mergeCell ref="T70:W70"/>
    <mergeCell ref="Y70:AA70"/>
    <mergeCell ref="AC70:AH70"/>
    <mergeCell ref="B71:D71"/>
    <mergeCell ref="E71:O71"/>
    <mergeCell ref="P71:Q71"/>
    <mergeCell ref="R71:S71"/>
    <mergeCell ref="T71:W71"/>
    <mergeCell ref="Y71:AA71"/>
    <mergeCell ref="AC71:AH71"/>
    <mergeCell ref="V49:AH49"/>
    <mergeCell ref="AA50:AI50"/>
    <mergeCell ref="B51:AI51"/>
    <mergeCell ref="B52:AI52"/>
    <mergeCell ref="B54:D56"/>
    <mergeCell ref="E54:O56"/>
    <mergeCell ref="P54:S56"/>
    <mergeCell ref="B57:D57"/>
    <mergeCell ref="E57:O57"/>
    <mergeCell ref="P57:Q57"/>
    <mergeCell ref="R57:S57"/>
    <mergeCell ref="T57:W57"/>
    <mergeCell ref="Y57:AA57"/>
    <mergeCell ref="AC57:AH57"/>
    <mergeCell ref="B86:D86"/>
    <mergeCell ref="E86:O86"/>
    <mergeCell ref="P86:Q86"/>
    <mergeCell ref="R86:S86"/>
    <mergeCell ref="T86:W86"/>
    <mergeCell ref="Y86:AA86"/>
    <mergeCell ref="AC86:AH86"/>
    <mergeCell ref="B87:D87"/>
    <mergeCell ref="E87:O87"/>
    <mergeCell ref="P87:Q87"/>
    <mergeCell ref="R87:S87"/>
    <mergeCell ref="T87:W87"/>
    <mergeCell ref="Y87:AA87"/>
    <mergeCell ref="AC87:AH87"/>
    <mergeCell ref="B88:D88"/>
    <mergeCell ref="E88:O88"/>
    <mergeCell ref="P88:Q88"/>
    <mergeCell ref="R88:S88"/>
    <mergeCell ref="T88:W88"/>
    <mergeCell ref="Y88:AA88"/>
    <mergeCell ref="AC88:AH88"/>
    <mergeCell ref="B89:D89"/>
    <mergeCell ref="E89:O89"/>
    <mergeCell ref="P89:Q89"/>
    <mergeCell ref="R89:S89"/>
    <mergeCell ref="T89:W89"/>
    <mergeCell ref="Y89:AA89"/>
    <mergeCell ref="AC89:AH89"/>
    <mergeCell ref="AC91:AH91"/>
    <mergeCell ref="AC92:AH92"/>
    <mergeCell ref="E96:M96"/>
    <mergeCell ref="U96:AB96"/>
    <mergeCell ref="B91:D91"/>
    <mergeCell ref="E91:O91"/>
    <mergeCell ref="P91:Q91"/>
    <mergeCell ref="R91:S91"/>
    <mergeCell ref="T91:W91"/>
    <mergeCell ref="Y91:AA91"/>
    <mergeCell ref="B92:AA92"/>
    <mergeCell ref="B1:AI1"/>
    <mergeCell ref="C4:G4"/>
    <mergeCell ref="F9:N9"/>
    <mergeCell ref="T9:AA9"/>
    <mergeCell ref="AB9:AD9"/>
    <mergeCell ref="AE9:AF9"/>
    <mergeCell ref="AF10:AH10"/>
    <mergeCell ref="D10:R10"/>
    <mergeCell ref="F11:U11"/>
    <mergeCell ref="V11:X11"/>
    <mergeCell ref="Y11:AB11"/>
    <mergeCell ref="P18:AH18"/>
    <mergeCell ref="M19:AH19"/>
    <mergeCell ref="O20:S20"/>
    <mergeCell ref="H31:I31"/>
    <mergeCell ref="H32:I32"/>
    <mergeCell ref="J32:R32"/>
    <mergeCell ref="E44:K44"/>
    <mergeCell ref="E47:K47"/>
    <mergeCell ref="L21:Q21"/>
    <mergeCell ref="N22:P22"/>
    <mergeCell ref="H30:I30"/>
    <mergeCell ref="J30:R30"/>
    <mergeCell ref="V30:AC30"/>
    <mergeCell ref="J31:R31"/>
    <mergeCell ref="V31:AC31"/>
    <mergeCell ref="V32:AC32"/>
    <mergeCell ref="V36:AB36"/>
    <mergeCell ref="U37:AC37"/>
    <mergeCell ref="V41:AD41"/>
    <mergeCell ref="V42:AD42"/>
    <mergeCell ref="S43:AH43"/>
    <mergeCell ref="X48:AF48"/>
    <mergeCell ref="T54:X56"/>
    <mergeCell ref="Y54:AI54"/>
    <mergeCell ref="Y56:AB56"/>
    <mergeCell ref="AC56:AI56"/>
    <mergeCell ref="B90:D90"/>
    <mergeCell ref="E90:O90"/>
    <mergeCell ref="P90:Q90"/>
    <mergeCell ref="R90:S90"/>
    <mergeCell ref="T90:W90"/>
    <mergeCell ref="Y90:AA90"/>
    <mergeCell ref="AC90:AH90"/>
    <mergeCell ref="B72:D72"/>
    <mergeCell ref="E72:O72"/>
    <mergeCell ref="P72:Q72"/>
    <mergeCell ref="R72:S72"/>
    <mergeCell ref="T72:W72"/>
    <mergeCell ref="Y72:AA72"/>
    <mergeCell ref="AC72:AH72"/>
    <mergeCell ref="B73:D73"/>
    <mergeCell ref="E73:O73"/>
    <mergeCell ref="P73:Q73"/>
    <mergeCell ref="R73:S73"/>
    <mergeCell ref="T73:W73"/>
    <mergeCell ref="Y73:AA73"/>
    <mergeCell ref="AC73:AH73"/>
    <mergeCell ref="B74:D74"/>
    <mergeCell ref="E74:O74"/>
    <mergeCell ref="P74:Q74"/>
    <mergeCell ref="R74:S74"/>
    <mergeCell ref="T74:W74"/>
    <mergeCell ref="Y74:AA74"/>
    <mergeCell ref="AC74:AH74"/>
    <mergeCell ref="B75:D75"/>
    <mergeCell ref="E75:O75"/>
    <mergeCell ref="P75:Q75"/>
    <mergeCell ref="R75:S75"/>
    <mergeCell ref="T75:W75"/>
    <mergeCell ref="Y75:AA75"/>
    <mergeCell ref="AC75:AH75"/>
    <mergeCell ref="B76:D76"/>
    <mergeCell ref="E76:O76"/>
    <mergeCell ref="P76:Q76"/>
    <mergeCell ref="R76:S76"/>
    <mergeCell ref="T76:W76"/>
    <mergeCell ref="Y76:AA76"/>
    <mergeCell ref="AC76:AH76"/>
    <mergeCell ref="B77:D77"/>
    <mergeCell ref="E77:O77"/>
    <mergeCell ref="P77:Q77"/>
    <mergeCell ref="R77:S77"/>
    <mergeCell ref="T77:W77"/>
    <mergeCell ref="Y77:AA77"/>
    <mergeCell ref="AC77:AH77"/>
    <mergeCell ref="B78:D78"/>
    <mergeCell ref="E78:O78"/>
    <mergeCell ref="P78:Q78"/>
    <mergeCell ref="R78:S78"/>
    <mergeCell ref="T78:W78"/>
    <mergeCell ref="Y78:AA78"/>
    <mergeCell ref="AC78:AH78"/>
    <mergeCell ref="B79:D79"/>
    <mergeCell ref="E79:O79"/>
    <mergeCell ref="P79:Q79"/>
    <mergeCell ref="R79:S79"/>
    <mergeCell ref="T79:W79"/>
    <mergeCell ref="Y79:AA79"/>
    <mergeCell ref="AC79:AH79"/>
    <mergeCell ref="B80:D80"/>
    <mergeCell ref="E80:O80"/>
    <mergeCell ref="P80:Q80"/>
    <mergeCell ref="R80:S80"/>
    <mergeCell ref="T80:W80"/>
    <mergeCell ref="Y80:AA80"/>
    <mergeCell ref="AC80:AH80"/>
    <mergeCell ref="B81:D81"/>
    <mergeCell ref="E81:O81"/>
    <mergeCell ref="P81:Q81"/>
    <mergeCell ref="R81:S81"/>
    <mergeCell ref="T81:W81"/>
    <mergeCell ref="Y81:AA81"/>
    <mergeCell ref="AC81:AH81"/>
    <mergeCell ref="B82:D82"/>
    <mergeCell ref="E82:O82"/>
    <mergeCell ref="P82:Q82"/>
    <mergeCell ref="R82:S82"/>
    <mergeCell ref="T82:W82"/>
    <mergeCell ref="Y82:AA82"/>
    <mergeCell ref="AC82:AH82"/>
    <mergeCell ref="B83:D83"/>
    <mergeCell ref="E83:O83"/>
    <mergeCell ref="P83:Q83"/>
    <mergeCell ref="R83:S83"/>
    <mergeCell ref="T83:W83"/>
    <mergeCell ref="Y83:AA83"/>
    <mergeCell ref="AC83:AH83"/>
    <mergeCell ref="B84:D84"/>
    <mergeCell ref="E84:O84"/>
    <mergeCell ref="P84:Q84"/>
    <mergeCell ref="R84:S84"/>
    <mergeCell ref="T84:W84"/>
    <mergeCell ref="Y84:AA84"/>
    <mergeCell ref="AC84:AH84"/>
    <mergeCell ref="B85:D85"/>
    <mergeCell ref="E85:O85"/>
    <mergeCell ref="P85:Q85"/>
    <mergeCell ref="R85:S85"/>
    <mergeCell ref="T85:W85"/>
    <mergeCell ref="Y85:AA85"/>
    <mergeCell ref="AC85:AH85"/>
  </mergeCell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4" width="2.13"/>
    <col customWidth="1" min="5" max="5" width="2.88"/>
    <col customWidth="1" min="6" max="9" width="2.13"/>
    <col customWidth="1" min="10" max="10" width="3.0"/>
    <col customWidth="1" min="11" max="18" width="2.13"/>
    <col customWidth="1" min="19" max="19" width="3.38"/>
    <col customWidth="1" min="20" max="20" width="2.13"/>
    <col customWidth="1" min="21" max="21" width="4.0"/>
    <col customWidth="1" min="22" max="22" width="2.5"/>
    <col customWidth="1" min="23" max="24" width="2.13"/>
    <col customWidth="1" min="25" max="25" width="4.5"/>
    <col customWidth="1" min="26" max="26" width="2.13"/>
    <col customWidth="1" min="27" max="27" width="2.88"/>
    <col customWidth="1" min="28" max="34" width="2.13"/>
    <col customWidth="1" min="35" max="35" width="10.0"/>
    <col customWidth="1" min="36" max="36" width="3.88"/>
    <col customWidth="1" hidden="1" min="37" max="37" width="33.88"/>
    <col customWidth="1" hidden="1" min="38" max="53" width="7.0"/>
  </cols>
  <sheetData>
    <row r="1" ht="24.0" customHeight="1">
      <c r="A1" s="33"/>
      <c r="B1" s="271" t="s">
        <v>208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34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ht="24.0" customHeight="1">
      <c r="A2" s="33"/>
      <c r="B2" s="271" t="s">
        <v>209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34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ht="27.0" customHeight="1">
      <c r="A3" s="33"/>
      <c r="B3" s="35" t="s">
        <v>29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34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ht="3.0" customHeight="1">
      <c r="A4" s="3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ht="19.5" customHeight="1">
      <c r="A5" s="33"/>
      <c r="B5" s="38" t="s">
        <v>30</v>
      </c>
      <c r="C5" s="37"/>
      <c r="D5" s="37"/>
      <c r="E5" s="37"/>
      <c r="F5" s="38" t="str">
        <f>"โรงเรียน"&amp;'หน้าหลัก'!C4</f>
        <v>โรงเรียนวัดกาญจนาราม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4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ht="19.5" customHeight="1">
      <c r="A6" s="33"/>
      <c r="B6" s="38" t="s">
        <v>31</v>
      </c>
      <c r="C6" s="193">
        <f>'รายการจัดซื้อจัดจ้าง'!C4</f>
        <v>243619</v>
      </c>
      <c r="D6" s="40"/>
      <c r="E6" s="40"/>
      <c r="F6" s="40"/>
      <c r="G6" s="41"/>
      <c r="H6" s="37"/>
      <c r="I6" s="37"/>
      <c r="J6" s="36"/>
      <c r="K6" s="36"/>
      <c r="L6" s="36"/>
      <c r="M6" s="36"/>
      <c r="N6" s="38" t="str">
        <f>"วันที่ "&amp;'รายการจัดซื้อจัดจ้าง'!AG17</f>
        <v>วันที่ 3 เดือน พฤษภาคม พ.ศ.2566</v>
      </c>
      <c r="O6" s="36"/>
      <c r="P6" s="37"/>
      <c r="Q6" s="37"/>
      <c r="R6" s="37"/>
      <c r="S6" s="36"/>
      <c r="T6" s="37"/>
      <c r="U6" s="37"/>
      <c r="V6" s="37"/>
      <c r="W6" s="37"/>
      <c r="X6" s="37"/>
      <c r="Y6" s="37"/>
      <c r="Z6" s="36"/>
      <c r="AA6" s="37"/>
      <c r="AB6" s="37"/>
      <c r="AC6" s="37"/>
      <c r="AD6" s="37"/>
      <c r="AE6" s="37"/>
      <c r="AF6" s="37"/>
      <c r="AG6" s="37"/>
      <c r="AH6" s="37"/>
      <c r="AI6" s="37"/>
      <c r="AJ6" s="34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ht="19.5" customHeight="1">
      <c r="A7" s="33"/>
      <c r="B7" s="38" t="s">
        <v>32</v>
      </c>
      <c r="C7" s="37"/>
      <c r="D7" s="38" t="str">
        <f>"รายงานขอ"&amp;'รายการจัดซื้อจัดจ้าง'!J4&amp;'รายการจัดซื้อจัดจ้าง'!O4</f>
        <v>รายงานขอจ้าง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4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</row>
    <row r="8" ht="3.75" customHeight="1">
      <c r="A8" s="3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4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ht="24.0" customHeight="1">
      <c r="A9" s="33"/>
      <c r="B9" s="37" t="s">
        <v>34</v>
      </c>
      <c r="C9" s="37"/>
      <c r="D9" s="37" t="str">
        <f>"ผู้อำนวยการโรงเรียน"&amp;'หน้าหลัก'!C4</f>
        <v>ผู้อำนวยการโรงเรียนวัดกาญจนาราม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4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ht="6.0" customHeight="1">
      <c r="A10" s="3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195"/>
      <c r="AK10" s="272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ht="16.5" customHeight="1">
      <c r="A11" s="33"/>
      <c r="B11" s="38"/>
      <c r="C11" s="38"/>
      <c r="D11" s="38" t="s">
        <v>168</v>
      </c>
      <c r="E11" s="38"/>
      <c r="F11" s="196" t="str">
        <f>'รายการจัดซื้อจัดจ้าง'!P6</f>
        <v>งานบริหารทั่วไป</v>
      </c>
      <c r="G11" s="40"/>
      <c r="H11" s="40"/>
      <c r="I11" s="40"/>
      <c r="J11" s="40"/>
      <c r="K11" s="40"/>
      <c r="L11" s="40"/>
      <c r="M11" s="40"/>
      <c r="N11" s="41"/>
      <c r="O11" s="38" t="s">
        <v>169</v>
      </c>
      <c r="P11" s="42"/>
      <c r="Q11" s="38"/>
      <c r="R11" s="38"/>
      <c r="S11" s="42"/>
      <c r="T11" s="197" t="str">
        <f>"ขอ"&amp;'รายการจัดซื้อจัดจ้าง'!J4&amp;'รายการจัดซื้อจัดจ้าง'!O4</f>
        <v>ขอจ้าง</v>
      </c>
      <c r="U11" s="16"/>
      <c r="V11" s="16"/>
      <c r="W11" s="16"/>
      <c r="X11" s="16"/>
      <c r="Y11" s="16"/>
      <c r="Z11" s="16"/>
      <c r="AA11" s="17"/>
      <c r="AB11" s="54" t="s">
        <v>170</v>
      </c>
      <c r="AC11" s="16"/>
      <c r="AD11" s="17"/>
      <c r="AE11" s="198">
        <f>'รายการจัดซื้อจัดจ้าง'!P8</f>
        <v>7</v>
      </c>
      <c r="AF11" s="41"/>
      <c r="AG11" s="38" t="s">
        <v>171</v>
      </c>
      <c r="AH11" s="38"/>
      <c r="AI11" s="38"/>
      <c r="AJ11" s="195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</row>
    <row r="12" ht="16.5" customHeight="1">
      <c r="A12" s="33"/>
      <c r="B12" s="38" t="s">
        <v>172</v>
      </c>
      <c r="C12" s="42"/>
      <c r="D12" s="196" t="str">
        <f>'รายการจัดซื้อจัดจ้าง'!C6</f>
        <v>ซ่อมแซมห้องน้ำนักเรียน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38" t="s">
        <v>173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98">
        <f>'หน้าหลัก'!C9</f>
        <v>2567</v>
      </c>
      <c r="AG12" s="40"/>
      <c r="AH12" s="41"/>
      <c r="AI12" s="38"/>
      <c r="AJ12" s="195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</row>
    <row r="13" ht="16.5" customHeight="1">
      <c r="A13" s="33"/>
      <c r="B13" s="38" t="s">
        <v>174</v>
      </c>
      <c r="C13" s="38"/>
      <c r="D13" s="38"/>
      <c r="E13" s="38"/>
      <c r="F13" s="196" t="str">
        <f>'รายการจัดซื้อจัดจ้าง'!C5</f>
        <v/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54" t="s">
        <v>170</v>
      </c>
      <c r="W13" s="16"/>
      <c r="X13" s="17"/>
      <c r="Y13" s="199">
        <f>'รายการจัดซื้อจัดจ้าง'!T8</f>
        <v>10455</v>
      </c>
      <c r="Z13" s="40"/>
      <c r="AA13" s="40"/>
      <c r="AB13" s="41"/>
      <c r="AC13" s="200" t="s">
        <v>175</v>
      </c>
      <c r="AD13" s="38"/>
      <c r="AE13" s="38"/>
      <c r="AF13" s="38"/>
      <c r="AG13" s="38"/>
      <c r="AH13" s="38"/>
      <c r="AI13" s="38"/>
      <c r="AJ13" s="195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</row>
    <row r="14" ht="3.0" customHeight="1">
      <c r="A14" s="3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34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ht="16.5" customHeight="1">
      <c r="A15" s="33"/>
      <c r="B15" s="38"/>
      <c r="C15" s="38"/>
      <c r="D15" s="38" t="s">
        <v>176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95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</row>
    <row r="16" ht="16.5" customHeight="1">
      <c r="A16" s="33"/>
      <c r="B16" s="38" t="s">
        <v>177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95"/>
      <c r="AK16" s="274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</row>
    <row r="17" ht="16.5" customHeight="1">
      <c r="A17" s="33"/>
      <c r="B17" s="38" t="s">
        <v>178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95"/>
      <c r="AK17" s="274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</row>
    <row r="18" ht="16.5" customHeight="1">
      <c r="A18" s="33"/>
      <c r="B18" s="38" t="s">
        <v>179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95"/>
      <c r="AK18" s="274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</row>
    <row r="19" ht="16.5" customHeight="1">
      <c r="A19" s="33"/>
      <c r="B19" s="38" t="s">
        <v>180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195"/>
      <c r="AK19" s="274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</row>
    <row r="20" ht="16.5" customHeight="1">
      <c r="A20" s="33"/>
      <c r="B20" s="38"/>
      <c r="C20" s="38"/>
      <c r="D20" s="38" t="str">
        <f>"1. เหตุผลและความจำเป็นที่ต้อง"&amp;'รายการจัดซื้อจัดจ้าง'!J4&amp;" คือ"</f>
        <v>1. เหตุผลและความจำเป็นที่ต้องจ้าง คือ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 t="str">
        <f>'รายการจัดซื้อจัดจ้าง'!P5</f>
        <v>ห้องน้ำนักเรียนชำรุด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/>
      <c r="AI20" s="38"/>
      <c r="AJ20" s="195"/>
      <c r="AK20" s="274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</row>
    <row r="21" ht="16.5" customHeight="1">
      <c r="A21" s="33"/>
      <c r="B21" s="38"/>
      <c r="C21" s="38"/>
      <c r="D21" s="38" t="str">
        <f>"2. รายละเอียดของที่จะ"&amp;'รายการจัดซื้อจัดจ้าง'!J4&amp;"คือ "</f>
        <v>2. รายละเอียดของที่จะจ้างคือ </v>
      </c>
      <c r="E21" s="38"/>
      <c r="F21" s="38"/>
      <c r="G21" s="38"/>
      <c r="H21" s="38"/>
      <c r="I21" s="38"/>
      <c r="J21" s="38"/>
      <c r="K21" s="38"/>
      <c r="L21" s="38"/>
      <c r="M21" s="39" t="str">
        <f>'รายการจัดซื้อจัดจ้าง'!O4&amp;" จำนวน "&amp;'รายการจัดซื้อจัดจ้าง'!P8&amp;" รายการ ตามเอกสารแนบท้าย"</f>
        <v> จำนวน 7 รายการ ตามเอกสารแนบท้าย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  <c r="AI21" s="38"/>
      <c r="AJ21" s="195"/>
      <c r="AK21" s="274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</row>
    <row r="22" ht="16.5" customHeight="1">
      <c r="A22" s="33"/>
      <c r="B22" s="38"/>
      <c r="C22" s="38"/>
      <c r="D22" s="38" t="str">
        <f>"3. ราคากลางของพัสดุที่จะ"&amp;'รายการจัดซื้อจัดจ้าง'!J4&amp;"เป็นเงิน"</f>
        <v>3. ราคากลางของพัสดุที่จะจ้างเป็นเงิน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03">
        <f>'รายการจัดซื้อจัดจ้าง'!T8</f>
        <v>10455</v>
      </c>
      <c r="P22" s="95"/>
      <c r="Q22" s="95"/>
      <c r="R22" s="95"/>
      <c r="S22" s="96"/>
      <c r="T22" s="38" t="s">
        <v>39</v>
      </c>
      <c r="U22" s="42"/>
      <c r="V22" s="38" t="str">
        <f>IF(ISNUMBER(O22),"("&amp;BAHTTEXT(O22)&amp;")","")</f>
        <v>(หนึ่งหมื่นสี่ร้อยห้าสิบห้าบาทถ้วน)</v>
      </c>
      <c r="W22" s="42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95"/>
      <c r="AK22" s="274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</row>
    <row r="23" ht="16.5" customHeight="1">
      <c r="A23" s="33"/>
      <c r="B23" s="38"/>
      <c r="C23" s="38"/>
      <c r="D23" s="38" t="str">
        <f>"4. วงเงินที่จะขอ"&amp;'รายการจัดซื้อจัดจ้าง'!J4&amp;"ครั้งนี้"</f>
        <v>4. วงเงินที่จะขอจ้างครั้งนี้</v>
      </c>
      <c r="E23" s="38"/>
      <c r="F23" s="38"/>
      <c r="G23" s="38"/>
      <c r="H23" s="38"/>
      <c r="I23" s="38"/>
      <c r="J23" s="38"/>
      <c r="K23" s="200"/>
      <c r="L23" s="204">
        <f>'รายการจัดซื้อจัดจ้าง'!T8</f>
        <v>10455</v>
      </c>
      <c r="M23" s="40"/>
      <c r="N23" s="40"/>
      <c r="O23" s="40"/>
      <c r="P23" s="40"/>
      <c r="Q23" s="41"/>
      <c r="R23" s="205" t="s">
        <v>39</v>
      </c>
      <c r="S23" s="38"/>
      <c r="T23" s="38" t="str">
        <f>"("&amp;BAHTTEXT(L23)&amp;")"</f>
        <v>(หนึ่งหมื่นสี่ร้อยห้าสิบห้าบาทถ้วน)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95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</row>
    <row r="24" ht="16.5" customHeight="1">
      <c r="A24" s="33"/>
      <c r="B24" s="38"/>
      <c r="C24" s="38"/>
      <c r="D24" s="38" t="s">
        <v>181</v>
      </c>
      <c r="E24" s="38"/>
      <c r="F24" s="38"/>
      <c r="G24" s="38"/>
      <c r="H24" s="38"/>
      <c r="I24" s="38"/>
      <c r="J24" s="38"/>
      <c r="K24" s="200"/>
      <c r="L24" s="206"/>
      <c r="M24" s="206"/>
      <c r="N24" s="207">
        <f>'รายการจัดซื้อจัดจ้าง'!AD25</f>
        <v>3</v>
      </c>
      <c r="O24" s="95"/>
      <c r="P24" s="96"/>
      <c r="Q24" s="208" t="s">
        <v>182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195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</row>
    <row r="25" ht="16.5" customHeight="1">
      <c r="A25" s="33"/>
      <c r="B25" s="38"/>
      <c r="C25" s="38"/>
      <c r="D25" s="38" t="str">
        <f>"6. "&amp;'รายการจัดซื้อจัดจ้าง'!J4&amp;"โดยวิธีเฉพาะเจาะจง เนื่องจาก การจัดจ้างพัสดุที่มีการผลิต จำหน่าย ก่อสร้าง หรือให้บริการทั่วไป "</f>
        <v>6. จ้างโดยวิธีเฉพาะเจาะจง เนื่องจาก การจัดจ้างพัสดุที่มีการผลิต จำหน่าย ก่อสร้าง หรือให้บริการทั่วไป 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0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</row>
    <row r="26" ht="16.5" customHeight="1">
      <c r="A26" s="33"/>
      <c r="B26" s="38"/>
      <c r="C26" s="38"/>
      <c r="D26" s="38"/>
      <c r="E26" s="38" t="s">
        <v>183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95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</row>
    <row r="27" ht="16.5" customHeight="1">
      <c r="A27" s="33"/>
      <c r="B27" s="38"/>
      <c r="C27" s="38"/>
      <c r="D27" s="38" t="s">
        <v>184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95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</row>
    <row r="28" ht="16.5" customHeight="1">
      <c r="A28" s="33"/>
      <c r="B28" s="38"/>
      <c r="C28" s="38"/>
      <c r="D28" s="38" t="str">
        <f>"8. ข้อเสนออื่น ๆ เห็นควรแต่งตั้งคณะกรรมการตรวจรับ"&amp;IF('รายการจัดซื้อจัดจ้าง'!J4="ซื้อ","พัสดุ","การจ้าง"&amp;" ตามเสนอ")</f>
        <v>8. ข้อเสนออื่น ๆ เห็นควรแต่งตั้งคณะกรรมการตรวจรับการจ้าง ตามเสนอ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195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</row>
    <row r="29" ht="16.5" customHeight="1">
      <c r="A29" s="33"/>
      <c r="B29" s="38"/>
      <c r="C29" s="38"/>
      <c r="D29" s="38"/>
      <c r="E29" s="38"/>
      <c r="F29" s="38" t="s">
        <v>185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95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</row>
    <row r="30" ht="16.5" customHeight="1">
      <c r="A30" s="33"/>
      <c r="B30" s="38"/>
      <c r="C30" s="38"/>
      <c r="D30" s="38"/>
      <c r="E30" s="38"/>
      <c r="F30" s="38"/>
      <c r="G30" s="38" t="str">
        <f>"1. เห็นชอบในรายงานขอ"&amp;'รายการจัดซื้อจัดจ้าง'!J4&amp;"ดังกล่าวข้างต้น"</f>
        <v>1. เห็นชอบในรายงานขอจ้างดังกล่าวข้างต้น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95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</row>
    <row r="31" ht="16.5" customHeight="1">
      <c r="A31" s="33"/>
      <c r="B31" s="38"/>
      <c r="C31" s="38"/>
      <c r="D31" s="38"/>
      <c r="E31" s="38"/>
      <c r="F31" s="38"/>
      <c r="G31" s="38" t="s">
        <v>186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95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</row>
    <row r="32" ht="16.5" customHeight="1">
      <c r="A32" s="33"/>
      <c r="B32" s="38"/>
      <c r="C32" s="38"/>
      <c r="D32" s="38"/>
      <c r="E32" s="38"/>
      <c r="F32" s="38"/>
      <c r="G32" s="38"/>
      <c r="H32" s="54">
        <v>2.1</v>
      </c>
      <c r="I32" s="17"/>
      <c r="J32" s="275" t="str">
        <f>'รายการจัดซื้อจัดจ้าง'!AD52</f>
        <v>นางเพขรรัตน์</v>
      </c>
      <c r="K32" s="16"/>
      <c r="L32" s="16"/>
      <c r="M32" s="16"/>
      <c r="N32" s="16"/>
      <c r="O32" s="16"/>
      <c r="P32" s="16"/>
      <c r="Q32" s="16"/>
      <c r="R32" s="17"/>
      <c r="S32" s="38" t="s">
        <v>143</v>
      </c>
      <c r="T32" s="38"/>
      <c r="U32" s="38"/>
      <c r="V32" s="210" t="str">
        <f>'รายการจัดซื้อจัดจ้าง'!AE52</f>
        <v>รองผู้อำนวยการโรงเรียน</v>
      </c>
      <c r="W32" s="16"/>
      <c r="X32" s="16"/>
      <c r="Y32" s="16"/>
      <c r="Z32" s="16"/>
      <c r="AA32" s="16"/>
      <c r="AB32" s="16"/>
      <c r="AC32" s="17"/>
      <c r="AD32" s="275" t="str">
        <f>'รายการจัดซื้อจัดจ้าง'!AC52</f>
        <v>ประธานกรรมการ</v>
      </c>
      <c r="AE32" s="16"/>
      <c r="AF32" s="16"/>
      <c r="AG32" s="16"/>
      <c r="AH32" s="16"/>
      <c r="AI32" s="17"/>
      <c r="AJ32" s="195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</row>
    <row r="33" ht="16.5" customHeight="1">
      <c r="A33" s="33"/>
      <c r="B33" s="38"/>
      <c r="C33" s="38"/>
      <c r="D33" s="38"/>
      <c r="E33" s="38"/>
      <c r="F33" s="38"/>
      <c r="G33" s="38"/>
      <c r="H33" s="54">
        <v>2.2</v>
      </c>
      <c r="I33" s="17"/>
      <c r="J33" s="275" t="str">
        <f>'รายการจัดซื้อจัดจ้าง'!AD53</f>
        <v>นายรณชัย</v>
      </c>
      <c r="K33" s="16"/>
      <c r="L33" s="16"/>
      <c r="M33" s="16"/>
      <c r="N33" s="16"/>
      <c r="O33" s="16"/>
      <c r="P33" s="16"/>
      <c r="Q33" s="16"/>
      <c r="R33" s="17"/>
      <c r="S33" s="38" t="s">
        <v>143</v>
      </c>
      <c r="T33" s="38"/>
      <c r="U33" s="38"/>
      <c r="V33" s="210" t="str">
        <f>'รายการจัดซื้อจัดจ้าง'!AE53</f>
        <v>ครู</v>
      </c>
      <c r="W33" s="16"/>
      <c r="X33" s="16"/>
      <c r="Y33" s="16"/>
      <c r="Z33" s="16"/>
      <c r="AA33" s="16"/>
      <c r="AB33" s="16"/>
      <c r="AC33" s="17"/>
      <c r="AD33" s="275" t="str">
        <f>'รายการจัดซื้อจัดจ้าง'!AC53</f>
        <v>กรรมการ</v>
      </c>
      <c r="AE33" s="16"/>
      <c r="AF33" s="16"/>
      <c r="AG33" s="16"/>
      <c r="AH33" s="16"/>
      <c r="AI33" s="17"/>
      <c r="AJ33" s="195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</row>
    <row r="34" ht="16.5" customHeight="1">
      <c r="A34" s="33"/>
      <c r="B34" s="38"/>
      <c r="C34" s="38"/>
      <c r="D34" s="38"/>
      <c r="E34" s="38"/>
      <c r="F34" s="38"/>
      <c r="G34" s="38"/>
      <c r="H34" s="54">
        <v>2.3</v>
      </c>
      <c r="I34" s="17"/>
      <c r="J34" s="275" t="str">
        <f>'รายการจัดซื้อจัดจ้าง'!AD54</f>
        <v>นางสาวอารีลักษณ์</v>
      </c>
      <c r="K34" s="16"/>
      <c r="L34" s="16"/>
      <c r="M34" s="16"/>
      <c r="N34" s="16"/>
      <c r="O34" s="16"/>
      <c r="P34" s="16"/>
      <c r="Q34" s="16"/>
      <c r="R34" s="17"/>
      <c r="S34" s="38" t="s">
        <v>143</v>
      </c>
      <c r="T34" s="38"/>
      <c r="U34" s="38"/>
      <c r="V34" s="210" t="str">
        <f>'รายการจัดซื้อจัดจ้าง'!AE54</f>
        <v>ครู</v>
      </c>
      <c r="W34" s="16"/>
      <c r="X34" s="16"/>
      <c r="Y34" s="16"/>
      <c r="Z34" s="16"/>
      <c r="AA34" s="16"/>
      <c r="AB34" s="16"/>
      <c r="AC34" s="17"/>
      <c r="AD34" s="275" t="str">
        <f>'รายการจัดซื้อจัดจ้าง'!AC54</f>
        <v>กรรมการและเลขานุการ</v>
      </c>
      <c r="AE34" s="16"/>
      <c r="AF34" s="16"/>
      <c r="AG34" s="16"/>
      <c r="AH34" s="16"/>
      <c r="AI34" s="17"/>
      <c r="AJ34" s="195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</row>
    <row r="35" ht="3.0" hidden="1" customHeight="1">
      <c r="A35" s="33"/>
      <c r="B35" s="37"/>
      <c r="C35" s="37"/>
      <c r="D35" s="37"/>
      <c r="E35" s="37"/>
      <c r="F35" s="37"/>
      <c r="G35" s="37"/>
      <c r="H35" s="50"/>
      <c r="I35" s="17"/>
      <c r="J35" s="211"/>
      <c r="K35" s="16"/>
      <c r="L35" s="16"/>
      <c r="M35" s="16"/>
      <c r="N35" s="16"/>
      <c r="O35" s="16"/>
      <c r="P35" s="16"/>
      <c r="Q35" s="16"/>
      <c r="R35" s="17"/>
      <c r="S35" s="37"/>
      <c r="T35" s="37"/>
      <c r="U35" s="37"/>
      <c r="V35" s="211"/>
      <c r="W35" s="16"/>
      <c r="X35" s="16"/>
      <c r="Y35" s="16"/>
      <c r="Z35" s="16"/>
      <c r="AA35" s="16"/>
      <c r="AB35" s="16"/>
      <c r="AC35" s="17"/>
      <c r="AD35" s="37"/>
      <c r="AE35" s="37"/>
      <c r="AF35" s="37"/>
      <c r="AG35" s="37"/>
      <c r="AH35" s="37"/>
      <c r="AI35" s="37"/>
      <c r="AJ35" s="34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</row>
    <row r="36" ht="18.0" hidden="1" customHeight="1">
      <c r="A36" s="33"/>
      <c r="B36" s="37"/>
      <c r="C36" s="37"/>
      <c r="D36" s="37"/>
      <c r="E36" s="37"/>
      <c r="F36" s="37"/>
      <c r="G36" s="37"/>
      <c r="H36" s="50"/>
      <c r="I36" s="17"/>
      <c r="J36" s="211"/>
      <c r="K36" s="16"/>
      <c r="L36" s="16"/>
      <c r="M36" s="16"/>
      <c r="N36" s="16"/>
      <c r="O36" s="16"/>
      <c r="P36" s="16"/>
      <c r="Q36" s="16"/>
      <c r="R36" s="17"/>
      <c r="S36" s="37"/>
      <c r="T36" s="37"/>
      <c r="U36" s="37"/>
      <c r="V36" s="211"/>
      <c r="W36" s="16"/>
      <c r="X36" s="16"/>
      <c r="Y36" s="16"/>
      <c r="Z36" s="16"/>
      <c r="AA36" s="16"/>
      <c r="AB36" s="16"/>
      <c r="AC36" s="17"/>
      <c r="AD36" s="37"/>
      <c r="AE36" s="37"/>
      <c r="AF36" s="37"/>
      <c r="AG36" s="37"/>
      <c r="AH36" s="37"/>
      <c r="AI36" s="37"/>
      <c r="AJ36" s="34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</row>
    <row r="37" ht="3.0" customHeight="1">
      <c r="A37" s="33"/>
      <c r="B37" s="37"/>
      <c r="C37" s="37"/>
      <c r="D37" s="37"/>
      <c r="E37" s="37"/>
      <c r="F37" s="37"/>
      <c r="G37" s="37"/>
      <c r="H37" s="212"/>
      <c r="I37" s="212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4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</row>
    <row r="38" ht="2.25" customHeight="1">
      <c r="A38" s="33"/>
      <c r="B38" s="21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5"/>
      <c r="AJ38" s="34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ht="23.25" customHeight="1">
      <c r="A39" s="33"/>
      <c r="B39" s="216"/>
      <c r="C39" s="217" t="s">
        <v>187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1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218"/>
      <c r="AJ39" s="34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ht="17.25" customHeight="1">
      <c r="A40" s="33"/>
      <c r="B40" s="216"/>
      <c r="C40" s="38" t="s">
        <v>188</v>
      </c>
      <c r="D40" s="37"/>
      <c r="E40" s="37"/>
      <c r="F40" s="37"/>
      <c r="G40" s="37"/>
      <c r="H40" s="37"/>
      <c r="I40" s="37"/>
      <c r="J40" s="38" t="s">
        <v>189</v>
      </c>
      <c r="K40" s="37"/>
      <c r="L40" s="37"/>
      <c r="M40" s="37"/>
      <c r="N40" s="37"/>
      <c r="O40" s="37"/>
      <c r="P40" s="37"/>
      <c r="Q40" s="37"/>
      <c r="R40" s="218"/>
      <c r="S40" s="37"/>
      <c r="T40" s="46" t="s">
        <v>190</v>
      </c>
      <c r="U40" s="37"/>
      <c r="V40" s="219"/>
      <c r="W40" s="40"/>
      <c r="X40" s="40"/>
      <c r="Y40" s="40"/>
      <c r="Z40" s="40"/>
      <c r="AA40" s="40"/>
      <c r="AB40" s="41"/>
      <c r="AC40" s="37" t="s">
        <v>21</v>
      </c>
      <c r="AD40" s="37"/>
      <c r="AE40" s="37"/>
      <c r="AF40" s="37"/>
      <c r="AG40" s="37"/>
      <c r="AH40" s="37"/>
      <c r="AI40" s="218"/>
      <c r="AJ40" s="34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</row>
    <row r="41" ht="17.25" customHeight="1">
      <c r="A41" s="33"/>
      <c r="B41" s="216"/>
      <c r="C41" s="38" t="s">
        <v>191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18"/>
      <c r="S41" s="37"/>
      <c r="T41" s="37"/>
      <c r="U41" s="54" t="str">
        <f>"( "&amp;'หน้าหลัก'!C12&amp;" )"</f>
        <v>( นางเบญจวรรณ  ยะฝา )</v>
      </c>
      <c r="V41" s="16"/>
      <c r="W41" s="16"/>
      <c r="X41" s="16"/>
      <c r="Y41" s="16"/>
      <c r="Z41" s="16"/>
      <c r="AA41" s="16"/>
      <c r="AB41" s="16"/>
      <c r="AC41" s="17"/>
      <c r="AD41" s="37"/>
      <c r="AE41" s="37"/>
      <c r="AF41" s="37"/>
      <c r="AG41" s="37"/>
      <c r="AH41" s="37"/>
      <c r="AI41" s="218"/>
      <c r="AJ41" s="3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</row>
    <row r="42" ht="17.25" customHeight="1">
      <c r="A42" s="33"/>
      <c r="B42" s="216"/>
      <c r="C42" s="38" t="s">
        <v>192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18"/>
      <c r="S42" s="37"/>
      <c r="T42" s="37"/>
      <c r="U42" s="37"/>
      <c r="V42" s="220"/>
      <c r="W42" s="220"/>
      <c r="X42" s="220"/>
      <c r="Y42" s="220"/>
      <c r="Z42" s="220"/>
      <c r="AA42" s="220"/>
      <c r="AB42" s="220"/>
      <c r="AC42" s="37"/>
      <c r="AD42" s="37"/>
      <c r="AE42" s="37"/>
      <c r="AF42" s="37"/>
      <c r="AG42" s="37"/>
      <c r="AH42" s="37"/>
      <c r="AI42" s="218"/>
      <c r="AJ42" s="34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</row>
    <row r="43" ht="17.25" customHeight="1">
      <c r="A43" s="33"/>
      <c r="B43" s="216"/>
      <c r="C43" s="38" t="s">
        <v>193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18"/>
      <c r="S43" s="37"/>
      <c r="T43" s="46" t="s">
        <v>194</v>
      </c>
      <c r="U43" s="37"/>
      <c r="V43" s="37"/>
      <c r="W43" s="37"/>
      <c r="X43" s="37"/>
      <c r="Y43" s="37"/>
      <c r="Z43" s="221"/>
      <c r="AA43" s="37" t="s">
        <v>195</v>
      </c>
      <c r="AB43" s="37"/>
      <c r="AC43" s="37"/>
      <c r="AD43" s="37"/>
      <c r="AE43" s="221"/>
      <c r="AF43" s="37" t="s">
        <v>196</v>
      </c>
      <c r="AG43" s="37"/>
      <c r="AH43" s="37"/>
      <c r="AI43" s="218"/>
      <c r="AJ43" s="34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</row>
    <row r="44" ht="17.25" customHeight="1">
      <c r="A44" s="33"/>
      <c r="B44" s="216"/>
      <c r="C44" s="38" t="s">
        <v>197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18"/>
      <c r="S44" s="37"/>
      <c r="T44" s="46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218"/>
      <c r="AJ44" s="34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</row>
    <row r="45" ht="17.25" customHeight="1">
      <c r="A45" s="33"/>
      <c r="B45" s="216"/>
      <c r="C45" s="38" t="s">
        <v>198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18"/>
      <c r="S45" s="37"/>
      <c r="T45" s="46" t="s">
        <v>190</v>
      </c>
      <c r="U45" s="37"/>
      <c r="V45" s="219"/>
      <c r="W45" s="40"/>
      <c r="X45" s="40"/>
      <c r="Y45" s="40"/>
      <c r="Z45" s="40"/>
      <c r="AA45" s="40"/>
      <c r="AB45" s="40"/>
      <c r="AC45" s="40"/>
      <c r="AD45" s="41"/>
      <c r="AE45" s="37"/>
      <c r="AF45" s="37"/>
      <c r="AG45" s="37"/>
      <c r="AH45" s="37"/>
      <c r="AI45" s="218"/>
      <c r="AJ45" s="34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</row>
    <row r="46" ht="17.25" customHeight="1">
      <c r="A46" s="33"/>
      <c r="B46" s="216"/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18"/>
      <c r="S46" s="37"/>
      <c r="T46" s="37"/>
      <c r="U46" s="37"/>
      <c r="V46" s="54" t="str">
        <f>"( "&amp;'หน้าหลัก'!C11&amp;" )"</f>
        <v>( - )</v>
      </c>
      <c r="W46" s="16"/>
      <c r="X46" s="16"/>
      <c r="Y46" s="16"/>
      <c r="Z46" s="16"/>
      <c r="AA46" s="16"/>
      <c r="AB46" s="16"/>
      <c r="AC46" s="16"/>
      <c r="AD46" s="17"/>
      <c r="AE46" s="37"/>
      <c r="AF46" s="37"/>
      <c r="AG46" s="37"/>
      <c r="AH46" s="37"/>
      <c r="AI46" s="218"/>
      <c r="AJ46" s="34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</row>
    <row r="47" ht="17.25" customHeight="1">
      <c r="A47" s="33"/>
      <c r="B47" s="216"/>
      <c r="C47" s="38" t="s">
        <v>199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18"/>
      <c r="S47" s="222" t="str">
        <f>'หน้าหลัก'!B11</f>
        <v>รองผู้อำนวยการ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218"/>
      <c r="AJ47" s="34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</row>
    <row r="48" ht="17.25" customHeight="1">
      <c r="A48" s="33"/>
      <c r="B48" s="216"/>
      <c r="C48" s="37"/>
      <c r="D48" s="37"/>
      <c r="E48" s="54" t="str">
        <f>"( "&amp;'หน้าหลัก'!C15&amp;" )"</f>
        <v>( - )</v>
      </c>
      <c r="F48" s="16"/>
      <c r="G48" s="16"/>
      <c r="H48" s="16"/>
      <c r="I48" s="16"/>
      <c r="J48" s="16"/>
      <c r="K48" s="17"/>
      <c r="L48" s="37"/>
      <c r="M48" s="37"/>
      <c r="N48" s="37"/>
      <c r="O48" s="37"/>
      <c r="P48" s="37"/>
      <c r="Q48" s="37"/>
      <c r="R48" s="218"/>
      <c r="S48" s="37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37"/>
      <c r="AG48" s="37"/>
      <c r="AH48" s="37"/>
      <c r="AI48" s="218"/>
      <c r="AJ48" s="34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</row>
    <row r="49" ht="17.25" customHeight="1">
      <c r="A49" s="33"/>
      <c r="B49" s="216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18"/>
      <c r="S49" s="37"/>
      <c r="T49" s="223"/>
      <c r="U49" s="36" t="s">
        <v>200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18"/>
      <c r="AJ49" s="34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</row>
    <row r="50" ht="17.25" customHeight="1">
      <c r="A50" s="33"/>
      <c r="B50" s="216"/>
      <c r="C50" s="46" t="s">
        <v>201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18"/>
      <c r="S50" s="37"/>
      <c r="T50" s="223"/>
      <c r="U50" s="46" t="s">
        <v>195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18"/>
      <c r="AJ50" s="34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</row>
    <row r="51" ht="17.25" customHeight="1">
      <c r="A51" s="33"/>
      <c r="B51" s="216"/>
      <c r="C51" s="46"/>
      <c r="D51" s="37"/>
      <c r="E51" s="54" t="str">
        <f>"( "&amp;#REF!&amp;" )"</f>
        <v>#REF!</v>
      </c>
      <c r="F51" s="16"/>
      <c r="G51" s="16"/>
      <c r="H51" s="16"/>
      <c r="I51" s="16"/>
      <c r="J51" s="16"/>
      <c r="K51" s="17"/>
      <c r="L51" s="37"/>
      <c r="M51" s="37"/>
      <c r="N51" s="37"/>
      <c r="O51" s="37"/>
      <c r="P51" s="37"/>
      <c r="Q51" s="37"/>
      <c r="R51" s="218"/>
      <c r="S51" s="37"/>
      <c r="T51" s="46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218"/>
      <c r="AJ51" s="34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</row>
    <row r="52" ht="17.25" customHeight="1">
      <c r="A52" s="33"/>
      <c r="B52" s="21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18"/>
      <c r="S52" s="37"/>
      <c r="T52" s="37"/>
      <c r="U52" s="37"/>
      <c r="V52" s="36"/>
      <c r="W52" s="38"/>
      <c r="X52" s="54" t="str">
        <f>"( "&amp;'หน้าหลัก'!C10&amp;" )"</f>
        <v>( นายสิรวิชญ์   ทองปรีชา )</v>
      </c>
      <c r="Y52" s="16"/>
      <c r="Z52" s="16"/>
      <c r="AA52" s="16"/>
      <c r="AB52" s="16"/>
      <c r="AC52" s="16"/>
      <c r="AD52" s="16"/>
      <c r="AE52" s="16"/>
      <c r="AF52" s="17"/>
      <c r="AG52" s="37"/>
      <c r="AH52" s="37"/>
      <c r="AI52" s="218"/>
      <c r="AJ52" s="34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</row>
    <row r="53" ht="26.25" customHeight="1">
      <c r="A53" s="276"/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9"/>
      <c r="S53" s="277"/>
      <c r="T53" s="280"/>
      <c r="U53" s="278"/>
      <c r="V53" s="281" t="str">
        <f>"ผู้อำนวยการโรงเรียน"&amp;" "&amp;'หน้าหลัก'!C4</f>
        <v>ผู้อำนวยการโรงเรียน วัดกาญจนาราม</v>
      </c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10"/>
      <c r="AI53" s="279"/>
      <c r="AJ53" s="26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</row>
    <row r="54" ht="17.2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56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</row>
    <row r="55" ht="18.0" customHeight="1">
      <c r="A55" s="3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228" t="str">
        <f>"เลขที่ "&amp;C6</f>
        <v>เลขที่ 243619</v>
      </c>
      <c r="AJ55" s="34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ht="21.75" customHeight="1">
      <c r="A56" s="33"/>
      <c r="B56" s="229" t="str">
        <f>"รายละเอียดแนบท้ายงานจัด"&amp;'รายการจัดซื้อจัดจ้าง'!J4&amp;'รายการจัดซื้อจัดจ้าง'!O4&amp;" จำนวน "&amp;'รายการจัดซื้อจัดจ้าง'!P8&amp;" รายการ "</f>
        <v>รายละเอียดแนบท้ายงานจัดจ้าง จำนวน 7 รายการ </v>
      </c>
      <c r="AJ56" s="34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</row>
    <row r="57" ht="15.75" customHeight="1">
      <c r="A57" s="33"/>
      <c r="B57" s="229" t="str">
        <f>"งาน/กลุ่มงาน  : "&amp;'รายการจัดซื้อจัดจ้าง'!P6</f>
        <v>งาน/กลุ่มงาน  : งานบริหารทั่วไป</v>
      </c>
      <c r="AJ57" s="34"/>
      <c r="AK57" s="282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</row>
    <row r="58" ht="9.0" customHeight="1">
      <c r="A58" s="33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34"/>
      <c r="AK58" s="282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</row>
    <row r="59" ht="21.0" customHeight="1">
      <c r="A59" s="33"/>
      <c r="B59" s="231" t="s">
        <v>82</v>
      </c>
      <c r="C59" s="166"/>
      <c r="D59" s="69"/>
      <c r="E59" s="231" t="s">
        <v>83</v>
      </c>
      <c r="F59" s="166"/>
      <c r="G59" s="166"/>
      <c r="H59" s="166"/>
      <c r="I59" s="166"/>
      <c r="J59" s="166"/>
      <c r="K59" s="166"/>
      <c r="L59" s="166"/>
      <c r="M59" s="166"/>
      <c r="N59" s="166"/>
      <c r="O59" s="69"/>
      <c r="P59" s="231" t="s">
        <v>202</v>
      </c>
      <c r="Q59" s="166"/>
      <c r="R59" s="166"/>
      <c r="S59" s="69"/>
      <c r="T59" s="232" t="s">
        <v>203</v>
      </c>
      <c r="U59" s="166"/>
      <c r="V59" s="166"/>
      <c r="W59" s="166"/>
      <c r="X59" s="69"/>
      <c r="Y59" s="233" t="s">
        <v>204</v>
      </c>
      <c r="Z59" s="91"/>
      <c r="AA59" s="91"/>
      <c r="AB59" s="91"/>
      <c r="AC59" s="91"/>
      <c r="AD59" s="91"/>
      <c r="AE59" s="91"/>
      <c r="AF59" s="91"/>
      <c r="AG59" s="91"/>
      <c r="AH59" s="91"/>
      <c r="AI59" s="92"/>
      <c r="AJ59" s="34"/>
      <c r="AK59" s="282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</row>
    <row r="60" ht="54.0" customHeight="1">
      <c r="A60" s="33"/>
      <c r="B60" s="83"/>
      <c r="C60" s="235"/>
      <c r="D60" s="84"/>
      <c r="E60" s="83"/>
      <c r="F60" s="235"/>
      <c r="G60" s="235"/>
      <c r="H60" s="235"/>
      <c r="I60" s="235"/>
      <c r="J60" s="235"/>
      <c r="K60" s="235"/>
      <c r="L60" s="235"/>
      <c r="M60" s="235"/>
      <c r="N60" s="235"/>
      <c r="O60" s="84"/>
      <c r="P60" s="83"/>
      <c r="Q60" s="235"/>
      <c r="R60" s="235"/>
      <c r="S60" s="84"/>
      <c r="T60" s="83"/>
      <c r="U60" s="235"/>
      <c r="V60" s="235"/>
      <c r="W60" s="235"/>
      <c r="X60" s="84"/>
      <c r="Y60" s="236" t="s">
        <v>205</v>
      </c>
      <c r="Z60" s="91"/>
      <c r="AA60" s="91"/>
      <c r="AB60" s="92"/>
      <c r="AC60" s="236" t="s">
        <v>86</v>
      </c>
      <c r="AD60" s="91"/>
      <c r="AE60" s="91"/>
      <c r="AF60" s="91"/>
      <c r="AG60" s="91"/>
      <c r="AH60" s="91"/>
      <c r="AI60" s="92"/>
      <c r="AJ60" s="34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</row>
    <row r="61" ht="16.5" customHeight="1">
      <c r="A61" s="33"/>
      <c r="B61" s="237">
        <f>'รายการจัดซื้อจัดจ้าง'!B10</f>
        <v>1</v>
      </c>
      <c r="C61" s="121"/>
      <c r="D61" s="122"/>
      <c r="E61" s="238" t="str">
        <f>IF(B61="","",'รายการจัดซื้อจัดจ้าง'!C10)</f>
        <v>ทราย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2"/>
      <c r="P61" s="237">
        <f>IF(B61="","",'รายการจัดซื้อจัดจ้าง'!M10)</f>
        <v>3</v>
      </c>
      <c r="Q61" s="122"/>
      <c r="R61" s="237" t="str">
        <f>IF(B61="","",'รายการจัดซื้อจัดจ้าง'!N10)</f>
        <v>คิว</v>
      </c>
      <c r="S61" s="122"/>
      <c r="T61" s="239">
        <f t="shared" ref="T61:T95" si="1">Y61</f>
        <v>650</v>
      </c>
      <c r="U61" s="121"/>
      <c r="V61" s="121"/>
      <c r="W61" s="122"/>
      <c r="X61" s="240"/>
      <c r="Y61" s="242">
        <f>IF(B61="","",'รายการจัดซื้อจัดจ้าง'!O10)</f>
        <v>650</v>
      </c>
      <c r="Z61" s="121"/>
      <c r="AA61" s="122"/>
      <c r="AB61" s="241"/>
      <c r="AC61" s="242">
        <f>IF(B61="","",'รายการจัดซื้อจัดจ้าง'!Q10)</f>
        <v>1950</v>
      </c>
      <c r="AD61" s="121"/>
      <c r="AE61" s="121"/>
      <c r="AF61" s="121"/>
      <c r="AG61" s="121"/>
      <c r="AH61" s="122"/>
      <c r="AI61" s="243"/>
      <c r="AJ61" s="34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</row>
    <row r="62" ht="16.5" customHeight="1">
      <c r="A62" s="33"/>
      <c r="B62" s="244">
        <f>'รายการจัดซื้อจัดจ้าง'!B11</f>
        <v>2</v>
      </c>
      <c r="C62" s="95"/>
      <c r="D62" s="130"/>
      <c r="E62" s="245" t="str">
        <f>IF(B62="","",'รายการจัดซื้อจัดจ้าง'!C11)</f>
        <v>หิน</v>
      </c>
      <c r="F62" s="95"/>
      <c r="G62" s="95"/>
      <c r="H62" s="95"/>
      <c r="I62" s="95"/>
      <c r="J62" s="95"/>
      <c r="K62" s="95"/>
      <c r="L62" s="95"/>
      <c r="M62" s="95"/>
      <c r="N62" s="95"/>
      <c r="O62" s="130"/>
      <c r="P62" s="244">
        <f>IF(B62="","",'รายการจัดซื้อจัดจ้าง'!M11)</f>
        <v>2</v>
      </c>
      <c r="Q62" s="130"/>
      <c r="R62" s="244" t="str">
        <f>IF(B62="","",'รายการจัดซื้อจัดจ้าง'!N11)</f>
        <v>คิว</v>
      </c>
      <c r="S62" s="130"/>
      <c r="T62" s="246">
        <f t="shared" si="1"/>
        <v>750</v>
      </c>
      <c r="U62" s="95"/>
      <c r="V62" s="95"/>
      <c r="W62" s="130"/>
      <c r="X62" s="247"/>
      <c r="Y62" s="249">
        <f>IF(B62="","",'รายการจัดซื้อจัดจ้าง'!O11)</f>
        <v>750</v>
      </c>
      <c r="Z62" s="95"/>
      <c r="AA62" s="130"/>
      <c r="AB62" s="248"/>
      <c r="AC62" s="249">
        <f>IF(B62="","",'รายการจัดซื้อจัดจ้าง'!Q11)</f>
        <v>1500</v>
      </c>
      <c r="AD62" s="95"/>
      <c r="AE62" s="95"/>
      <c r="AF62" s="95"/>
      <c r="AG62" s="95"/>
      <c r="AH62" s="130"/>
      <c r="AI62" s="250"/>
      <c r="AJ62" s="34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</row>
    <row r="63" ht="16.5" customHeight="1">
      <c r="A63" s="33"/>
      <c r="B63" s="244">
        <f>'รายการจัดซื้อจัดจ้าง'!B12</f>
        <v>3</v>
      </c>
      <c r="C63" s="95"/>
      <c r="D63" s="130"/>
      <c r="E63" s="245" t="str">
        <f>IF(B63="","",'รายการจัดซื้อจัดจ้าง'!C12)</f>
        <v>ปูนเทพื้น</v>
      </c>
      <c r="F63" s="95"/>
      <c r="G63" s="95"/>
      <c r="H63" s="95"/>
      <c r="I63" s="95"/>
      <c r="J63" s="95"/>
      <c r="K63" s="95"/>
      <c r="L63" s="95"/>
      <c r="M63" s="95"/>
      <c r="N63" s="95"/>
      <c r="O63" s="130"/>
      <c r="P63" s="244">
        <f>IF(B63="","",'รายการจัดซื้อจัดจ้าง'!M12)</f>
        <v>10</v>
      </c>
      <c r="Q63" s="130"/>
      <c r="R63" s="244" t="str">
        <f>IF(B63="","",'รายการจัดซื้อจัดจ้าง'!N12)</f>
        <v>ถุง</v>
      </c>
      <c r="S63" s="130"/>
      <c r="T63" s="246">
        <f t="shared" si="1"/>
        <v>175</v>
      </c>
      <c r="U63" s="95"/>
      <c r="V63" s="95"/>
      <c r="W63" s="130"/>
      <c r="X63" s="247"/>
      <c r="Y63" s="249">
        <f>IF(B63="","",'รายการจัดซื้อจัดจ้าง'!O12)</f>
        <v>175</v>
      </c>
      <c r="Z63" s="95"/>
      <c r="AA63" s="130"/>
      <c r="AB63" s="248"/>
      <c r="AC63" s="249">
        <f>IF(B63="","",'รายการจัดซื้อจัดจ้าง'!Q12)</f>
        <v>1750</v>
      </c>
      <c r="AD63" s="95"/>
      <c r="AE63" s="95"/>
      <c r="AF63" s="95"/>
      <c r="AG63" s="95"/>
      <c r="AH63" s="130"/>
      <c r="AI63" s="250"/>
      <c r="AJ63" s="34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</row>
    <row r="64" ht="16.5" customHeight="1">
      <c r="A64" s="33"/>
      <c r="B64" s="244">
        <f>'รายการจัดซื้อจัดจ้าง'!B13</f>
        <v>4</v>
      </c>
      <c r="C64" s="95"/>
      <c r="D64" s="130"/>
      <c r="E64" s="245" t="str">
        <f>IF(B64="","",'รายการจัดซื้อจัดจ้าง'!C13)</f>
        <v>ปูนฉาบ</v>
      </c>
      <c r="F64" s="95"/>
      <c r="G64" s="95"/>
      <c r="H64" s="95"/>
      <c r="I64" s="95"/>
      <c r="J64" s="95"/>
      <c r="K64" s="95"/>
      <c r="L64" s="95"/>
      <c r="M64" s="95"/>
      <c r="N64" s="95"/>
      <c r="O64" s="130"/>
      <c r="P64" s="244">
        <f>IF(B64="","",'รายการจัดซื้อจัดจ้าง'!M13)</f>
        <v>15</v>
      </c>
      <c r="Q64" s="130"/>
      <c r="R64" s="244" t="str">
        <f>IF(B64="","",'รายการจัดซื้อจัดจ้าง'!N13)</f>
        <v>ถุง</v>
      </c>
      <c r="S64" s="130"/>
      <c r="T64" s="246">
        <f t="shared" si="1"/>
        <v>165</v>
      </c>
      <c r="U64" s="95"/>
      <c r="V64" s="95"/>
      <c r="W64" s="130"/>
      <c r="X64" s="247"/>
      <c r="Y64" s="249">
        <f>IF(B64="","",'รายการจัดซื้อจัดจ้าง'!O13)</f>
        <v>165</v>
      </c>
      <c r="Z64" s="95"/>
      <c r="AA64" s="130"/>
      <c r="AB64" s="248"/>
      <c r="AC64" s="249">
        <f>IF(B64="","",'รายการจัดซื้อจัดจ้าง'!Q13)</f>
        <v>2475</v>
      </c>
      <c r="AD64" s="95"/>
      <c r="AE64" s="95"/>
      <c r="AF64" s="95"/>
      <c r="AG64" s="95"/>
      <c r="AH64" s="130"/>
      <c r="AI64" s="250"/>
      <c r="AJ64" s="34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ht="16.5" customHeight="1">
      <c r="A65" s="33"/>
      <c r="B65" s="244">
        <f>'รายการจัดซื้อจัดจ้าง'!B14</f>
        <v>5</v>
      </c>
      <c r="C65" s="95"/>
      <c r="D65" s="130"/>
      <c r="E65" s="245" t="str">
        <f>IF(B65="","",'รายการจัดซื้อจัดจ้าง'!C14)</f>
        <v>ท่อ PVC 4x8.5</v>
      </c>
      <c r="F65" s="95"/>
      <c r="G65" s="95"/>
      <c r="H65" s="95"/>
      <c r="I65" s="95"/>
      <c r="J65" s="95"/>
      <c r="K65" s="95"/>
      <c r="L65" s="95"/>
      <c r="M65" s="95"/>
      <c r="N65" s="95"/>
      <c r="O65" s="130"/>
      <c r="P65" s="244">
        <f>IF(B65="","",'รายการจัดซื้อจัดจ้าง'!M14)</f>
        <v>1</v>
      </c>
      <c r="Q65" s="130"/>
      <c r="R65" s="244" t="str">
        <f>IF(B65="","",'รายการจัดซื้อจัดจ้าง'!N14)</f>
        <v>ท่อน</v>
      </c>
      <c r="S65" s="130"/>
      <c r="T65" s="246">
        <f t="shared" si="1"/>
        <v>650</v>
      </c>
      <c r="U65" s="95"/>
      <c r="V65" s="95"/>
      <c r="W65" s="130"/>
      <c r="X65" s="247"/>
      <c r="Y65" s="249">
        <f>IF(B65="","",'รายการจัดซื้อจัดจ้าง'!O14)</f>
        <v>650</v>
      </c>
      <c r="Z65" s="95"/>
      <c r="AA65" s="130"/>
      <c r="AB65" s="248"/>
      <c r="AC65" s="249">
        <f>IF(B65="","",'รายการจัดซื้อจัดจ้าง'!Q14)</f>
        <v>650</v>
      </c>
      <c r="AD65" s="95"/>
      <c r="AE65" s="95"/>
      <c r="AF65" s="95"/>
      <c r="AG65" s="95"/>
      <c r="AH65" s="130"/>
      <c r="AI65" s="250"/>
      <c r="AJ65" s="34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</row>
    <row r="66" ht="16.5" customHeight="1">
      <c r="A66" s="33"/>
      <c r="B66" s="244">
        <f>'รายการจัดซื้อจัดจ้าง'!B15</f>
        <v>6</v>
      </c>
      <c r="C66" s="95"/>
      <c r="D66" s="130"/>
      <c r="E66" s="245" t="str">
        <f>IF(B66="","",'รายการจัดซื้อจัดจ้าง'!C15)</f>
        <v>เหล็ก 9 มิล มอก.</v>
      </c>
      <c r="F66" s="95"/>
      <c r="G66" s="95"/>
      <c r="H66" s="95"/>
      <c r="I66" s="95"/>
      <c r="J66" s="95"/>
      <c r="K66" s="95"/>
      <c r="L66" s="95"/>
      <c r="M66" s="95"/>
      <c r="N66" s="95"/>
      <c r="O66" s="130"/>
      <c r="P66" s="244">
        <f>IF(B66="","",'รายการจัดซื้อจัดจ้าง'!M15)</f>
        <v>10</v>
      </c>
      <c r="Q66" s="130"/>
      <c r="R66" s="244" t="str">
        <f>IF(B66="","",'รายการจัดซื้อจัดจ้าง'!N15)</f>
        <v>เส้น</v>
      </c>
      <c r="S66" s="130"/>
      <c r="T66" s="246">
        <f t="shared" si="1"/>
        <v>195</v>
      </c>
      <c r="U66" s="95"/>
      <c r="V66" s="95"/>
      <c r="W66" s="130"/>
      <c r="X66" s="247"/>
      <c r="Y66" s="249">
        <f>IF(B66="","",'รายการจัดซื้อจัดจ้าง'!O15)</f>
        <v>195</v>
      </c>
      <c r="Z66" s="95"/>
      <c r="AA66" s="130"/>
      <c r="AB66" s="248"/>
      <c r="AC66" s="249">
        <f>IF(B66="","",'รายการจัดซื้อจัดจ้าง'!Q15)</f>
        <v>1950</v>
      </c>
      <c r="AD66" s="95"/>
      <c r="AE66" s="95"/>
      <c r="AF66" s="95"/>
      <c r="AG66" s="95"/>
      <c r="AH66" s="130"/>
      <c r="AI66" s="250"/>
      <c r="AJ66" s="34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</row>
    <row r="67" ht="16.5" customHeight="1">
      <c r="A67" s="33"/>
      <c r="B67" s="244">
        <f>'รายการจัดซื้อจัดจ้าง'!B16</f>
        <v>7</v>
      </c>
      <c r="C67" s="95"/>
      <c r="D67" s="130"/>
      <c r="E67" s="245" t="str">
        <f>IF(B67="","",'รายการจัดซื้อจัดจ้าง'!C16)</f>
        <v>ลวดดำ</v>
      </c>
      <c r="F67" s="95"/>
      <c r="G67" s="95"/>
      <c r="H67" s="95"/>
      <c r="I67" s="95"/>
      <c r="J67" s="95"/>
      <c r="K67" s="95"/>
      <c r="L67" s="95"/>
      <c r="M67" s="95"/>
      <c r="N67" s="95"/>
      <c r="O67" s="130"/>
      <c r="P67" s="244">
        <f>IF(B67="","",'รายการจัดซื้อจัดจ้าง'!M16)</f>
        <v>1</v>
      </c>
      <c r="Q67" s="130"/>
      <c r="R67" s="244" t="str">
        <f>IF(B67="","",'รายการจัดซื้อจัดจ้าง'!N16)</f>
        <v>มัด</v>
      </c>
      <c r="S67" s="130"/>
      <c r="T67" s="246">
        <f t="shared" si="1"/>
        <v>180</v>
      </c>
      <c r="U67" s="95"/>
      <c r="V67" s="95"/>
      <c r="W67" s="130"/>
      <c r="X67" s="247"/>
      <c r="Y67" s="249">
        <f>IF(B67="","",'รายการจัดซื้อจัดจ้าง'!O16)</f>
        <v>180</v>
      </c>
      <c r="Z67" s="95"/>
      <c r="AA67" s="130"/>
      <c r="AB67" s="248"/>
      <c r="AC67" s="249">
        <f>IF(B67="","",'รายการจัดซื้อจัดจ้าง'!Q16)</f>
        <v>180</v>
      </c>
      <c r="AD67" s="95"/>
      <c r="AE67" s="95"/>
      <c r="AF67" s="95"/>
      <c r="AG67" s="95"/>
      <c r="AH67" s="130"/>
      <c r="AI67" s="250"/>
      <c r="AJ67" s="34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</row>
    <row r="68" ht="16.5" customHeight="1">
      <c r="A68" s="33"/>
      <c r="B68" s="244" t="str">
        <f>'รายการจัดซื้อจัดจ้าง'!B17</f>
        <v/>
      </c>
      <c r="C68" s="95"/>
      <c r="D68" s="130"/>
      <c r="E68" s="245" t="str">
        <f>IF(B68="","",'รายการจัดซื้อจัดจ้าง'!C17)</f>
        <v/>
      </c>
      <c r="F68" s="95"/>
      <c r="G68" s="95"/>
      <c r="H68" s="95"/>
      <c r="I68" s="95"/>
      <c r="J68" s="95"/>
      <c r="K68" s="95"/>
      <c r="L68" s="95"/>
      <c r="M68" s="95"/>
      <c r="N68" s="95"/>
      <c r="O68" s="130"/>
      <c r="P68" s="244" t="str">
        <f>IF(B68="","",'รายการจัดซื้อจัดจ้าง'!M17)</f>
        <v/>
      </c>
      <c r="Q68" s="130"/>
      <c r="R68" s="244" t="str">
        <f>IF(B68="","",'รายการจัดซื้อจัดจ้าง'!N17)</f>
        <v/>
      </c>
      <c r="S68" s="130"/>
      <c r="T68" s="246" t="str">
        <f t="shared" si="1"/>
        <v/>
      </c>
      <c r="U68" s="95"/>
      <c r="V68" s="95"/>
      <c r="W68" s="130"/>
      <c r="X68" s="247"/>
      <c r="Y68" s="249" t="str">
        <f>IF(B68="","",'รายการจัดซื้อจัดจ้าง'!O17)</f>
        <v/>
      </c>
      <c r="Z68" s="95"/>
      <c r="AA68" s="130"/>
      <c r="AB68" s="248"/>
      <c r="AC68" s="249" t="str">
        <f>IF(B68="","",'รายการจัดซื้อจัดจ้าง'!Q17)</f>
        <v/>
      </c>
      <c r="AD68" s="95"/>
      <c r="AE68" s="95"/>
      <c r="AF68" s="95"/>
      <c r="AG68" s="95"/>
      <c r="AH68" s="130"/>
      <c r="AI68" s="250"/>
      <c r="AJ68" s="34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</row>
    <row r="69" ht="16.5" customHeight="1">
      <c r="A69" s="33"/>
      <c r="B69" s="244" t="str">
        <f>'รายการจัดซื้อจัดจ้าง'!B18</f>
        <v/>
      </c>
      <c r="C69" s="95"/>
      <c r="D69" s="130"/>
      <c r="E69" s="245" t="str">
        <f>IF(B69="","",'รายการจัดซื้อจัดจ้าง'!C18)</f>
        <v/>
      </c>
      <c r="F69" s="95"/>
      <c r="G69" s="95"/>
      <c r="H69" s="95"/>
      <c r="I69" s="95"/>
      <c r="J69" s="95"/>
      <c r="K69" s="95"/>
      <c r="L69" s="95"/>
      <c r="M69" s="95"/>
      <c r="N69" s="95"/>
      <c r="O69" s="130"/>
      <c r="P69" s="244" t="str">
        <f>IF(B69="","",'รายการจัดซื้อจัดจ้าง'!M18)</f>
        <v/>
      </c>
      <c r="Q69" s="130"/>
      <c r="R69" s="244" t="str">
        <f>IF(B69="","",'รายการจัดซื้อจัดจ้าง'!N18)</f>
        <v/>
      </c>
      <c r="S69" s="130"/>
      <c r="T69" s="246" t="str">
        <f t="shared" si="1"/>
        <v/>
      </c>
      <c r="U69" s="95"/>
      <c r="V69" s="95"/>
      <c r="W69" s="130"/>
      <c r="X69" s="247"/>
      <c r="Y69" s="249" t="str">
        <f>IF(B69="","",'รายการจัดซื้อจัดจ้าง'!O18)</f>
        <v/>
      </c>
      <c r="Z69" s="95"/>
      <c r="AA69" s="130"/>
      <c r="AB69" s="248"/>
      <c r="AC69" s="249" t="str">
        <f>IF(B69="","",'รายการจัดซื้อจัดจ้าง'!Q18)</f>
        <v/>
      </c>
      <c r="AD69" s="95"/>
      <c r="AE69" s="95"/>
      <c r="AF69" s="95"/>
      <c r="AG69" s="95"/>
      <c r="AH69" s="130"/>
      <c r="AI69" s="250"/>
      <c r="AJ69" s="34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</row>
    <row r="70" ht="16.5" customHeight="1">
      <c r="A70" s="33"/>
      <c r="B70" s="244" t="str">
        <f>'รายการจัดซื้อจัดจ้าง'!B19</f>
        <v/>
      </c>
      <c r="C70" s="95"/>
      <c r="D70" s="130"/>
      <c r="E70" s="245" t="str">
        <f>IF(B70="","",'รายการจัดซื้อจัดจ้าง'!C19)</f>
        <v/>
      </c>
      <c r="F70" s="95"/>
      <c r="G70" s="95"/>
      <c r="H70" s="95"/>
      <c r="I70" s="95"/>
      <c r="J70" s="95"/>
      <c r="K70" s="95"/>
      <c r="L70" s="95"/>
      <c r="M70" s="95"/>
      <c r="N70" s="95"/>
      <c r="O70" s="130"/>
      <c r="P70" s="244" t="str">
        <f>IF(B70="","",'รายการจัดซื้อจัดจ้าง'!M19)</f>
        <v/>
      </c>
      <c r="Q70" s="130"/>
      <c r="R70" s="244" t="str">
        <f>IF(B70="","",'รายการจัดซื้อจัดจ้าง'!N19)</f>
        <v/>
      </c>
      <c r="S70" s="130"/>
      <c r="T70" s="246" t="str">
        <f t="shared" si="1"/>
        <v/>
      </c>
      <c r="U70" s="95"/>
      <c r="V70" s="95"/>
      <c r="W70" s="130"/>
      <c r="X70" s="247"/>
      <c r="Y70" s="249" t="str">
        <f>IF(B70="","",'รายการจัดซื้อจัดจ้าง'!O19)</f>
        <v/>
      </c>
      <c r="Z70" s="95"/>
      <c r="AA70" s="130"/>
      <c r="AB70" s="248"/>
      <c r="AC70" s="249" t="str">
        <f>IF(B70="","",'รายการจัดซื้อจัดจ้าง'!Q19)</f>
        <v/>
      </c>
      <c r="AD70" s="95"/>
      <c r="AE70" s="95"/>
      <c r="AF70" s="95"/>
      <c r="AG70" s="95"/>
      <c r="AH70" s="130"/>
      <c r="AI70" s="250"/>
      <c r="AJ70" s="34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ht="16.5" customHeight="1">
      <c r="A71" s="33"/>
      <c r="B71" s="244" t="str">
        <f>'รายการจัดซื้อจัดจ้าง'!B20</f>
        <v/>
      </c>
      <c r="C71" s="95"/>
      <c r="D71" s="130"/>
      <c r="E71" s="245" t="str">
        <f>IF(B71="","",'รายการจัดซื้อจัดจ้าง'!C20)</f>
        <v/>
      </c>
      <c r="F71" s="95"/>
      <c r="G71" s="95"/>
      <c r="H71" s="95"/>
      <c r="I71" s="95"/>
      <c r="J71" s="95"/>
      <c r="K71" s="95"/>
      <c r="L71" s="95"/>
      <c r="M71" s="95"/>
      <c r="N71" s="95"/>
      <c r="O71" s="130"/>
      <c r="P71" s="244" t="str">
        <f>IF(B71="","",'รายการจัดซื้อจัดจ้าง'!M20)</f>
        <v/>
      </c>
      <c r="Q71" s="130"/>
      <c r="R71" s="244" t="str">
        <f>IF(B71="","",'รายการจัดซื้อจัดจ้าง'!N20)</f>
        <v/>
      </c>
      <c r="S71" s="130"/>
      <c r="T71" s="246" t="str">
        <f t="shared" si="1"/>
        <v/>
      </c>
      <c r="U71" s="95"/>
      <c r="V71" s="95"/>
      <c r="W71" s="130"/>
      <c r="X71" s="247"/>
      <c r="Y71" s="249" t="str">
        <f>IF(B71="","",'รายการจัดซื้อจัดจ้าง'!O20)</f>
        <v/>
      </c>
      <c r="Z71" s="95"/>
      <c r="AA71" s="130"/>
      <c r="AB71" s="248"/>
      <c r="AC71" s="249" t="str">
        <f>IF(B71="","",'รายการจัดซื้อจัดจ้าง'!Q20)</f>
        <v/>
      </c>
      <c r="AD71" s="95"/>
      <c r="AE71" s="95"/>
      <c r="AF71" s="95"/>
      <c r="AG71" s="95"/>
      <c r="AH71" s="130"/>
      <c r="AI71" s="250"/>
      <c r="AJ71" s="34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ht="16.5" customHeight="1">
      <c r="A72" s="33"/>
      <c r="B72" s="244" t="str">
        <f>'รายการจัดซื้อจัดจ้าง'!B21</f>
        <v/>
      </c>
      <c r="C72" s="95"/>
      <c r="D72" s="130"/>
      <c r="E72" s="245" t="str">
        <f>IF(B72="","",'รายการจัดซื้อจัดจ้าง'!C21)</f>
        <v/>
      </c>
      <c r="F72" s="95"/>
      <c r="G72" s="95"/>
      <c r="H72" s="95"/>
      <c r="I72" s="95"/>
      <c r="J72" s="95"/>
      <c r="K72" s="95"/>
      <c r="L72" s="95"/>
      <c r="M72" s="95"/>
      <c r="N72" s="95"/>
      <c r="O72" s="130"/>
      <c r="P72" s="244" t="str">
        <f>IF(B72="","",'รายการจัดซื้อจัดจ้าง'!M21)</f>
        <v/>
      </c>
      <c r="Q72" s="130"/>
      <c r="R72" s="244" t="str">
        <f>IF(B72="","",'รายการจัดซื้อจัดจ้าง'!N21)</f>
        <v/>
      </c>
      <c r="S72" s="130"/>
      <c r="T72" s="246" t="str">
        <f t="shared" si="1"/>
        <v/>
      </c>
      <c r="U72" s="95"/>
      <c r="V72" s="95"/>
      <c r="W72" s="130"/>
      <c r="X72" s="247"/>
      <c r="Y72" s="249" t="str">
        <f>IF(B72="","",'รายการจัดซื้อจัดจ้าง'!O21)</f>
        <v/>
      </c>
      <c r="Z72" s="95"/>
      <c r="AA72" s="130"/>
      <c r="AB72" s="248"/>
      <c r="AC72" s="249" t="str">
        <f>IF(B72="","",'รายการจัดซื้อจัดจ้าง'!Q21)</f>
        <v/>
      </c>
      <c r="AD72" s="95"/>
      <c r="AE72" s="95"/>
      <c r="AF72" s="95"/>
      <c r="AG72" s="95"/>
      <c r="AH72" s="130"/>
      <c r="AI72" s="250"/>
      <c r="AJ72" s="34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ht="16.5" customHeight="1">
      <c r="A73" s="33"/>
      <c r="B73" s="244" t="str">
        <f>'รายการจัดซื้อจัดจ้าง'!B22</f>
        <v/>
      </c>
      <c r="C73" s="95"/>
      <c r="D73" s="130"/>
      <c r="E73" s="245" t="str">
        <f>IF(B73="","",'รายการจัดซื้อจัดจ้าง'!C22)</f>
        <v/>
      </c>
      <c r="F73" s="95"/>
      <c r="G73" s="95"/>
      <c r="H73" s="95"/>
      <c r="I73" s="95"/>
      <c r="J73" s="95"/>
      <c r="K73" s="95"/>
      <c r="L73" s="95"/>
      <c r="M73" s="95"/>
      <c r="N73" s="95"/>
      <c r="O73" s="130"/>
      <c r="P73" s="244" t="str">
        <f>IF(B73="","",'รายการจัดซื้อจัดจ้าง'!M22)</f>
        <v/>
      </c>
      <c r="Q73" s="130"/>
      <c r="R73" s="244" t="str">
        <f>IF(B73="","",'รายการจัดซื้อจัดจ้าง'!N22)</f>
        <v/>
      </c>
      <c r="S73" s="130"/>
      <c r="T73" s="246" t="str">
        <f t="shared" si="1"/>
        <v/>
      </c>
      <c r="U73" s="95"/>
      <c r="V73" s="95"/>
      <c r="W73" s="130"/>
      <c r="X73" s="247"/>
      <c r="Y73" s="249" t="str">
        <f>IF(B73="","",'รายการจัดซื้อจัดจ้าง'!O22)</f>
        <v/>
      </c>
      <c r="Z73" s="95"/>
      <c r="AA73" s="130"/>
      <c r="AB73" s="248"/>
      <c r="AC73" s="249" t="str">
        <f>IF(B73="","",'รายการจัดซื้อจัดจ้าง'!Q22)</f>
        <v/>
      </c>
      <c r="AD73" s="95"/>
      <c r="AE73" s="95"/>
      <c r="AF73" s="95"/>
      <c r="AG73" s="95"/>
      <c r="AH73" s="130"/>
      <c r="AI73" s="250"/>
      <c r="AJ73" s="34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ht="16.5" customHeight="1">
      <c r="A74" s="33"/>
      <c r="B74" s="244" t="str">
        <f>'รายการจัดซื้อจัดจ้าง'!B23</f>
        <v/>
      </c>
      <c r="C74" s="95"/>
      <c r="D74" s="130"/>
      <c r="E74" s="245" t="str">
        <f>IF(B74="","",'รายการจัดซื้อจัดจ้าง'!C23)</f>
        <v/>
      </c>
      <c r="F74" s="95"/>
      <c r="G74" s="95"/>
      <c r="H74" s="95"/>
      <c r="I74" s="95"/>
      <c r="J74" s="95"/>
      <c r="K74" s="95"/>
      <c r="L74" s="95"/>
      <c r="M74" s="95"/>
      <c r="N74" s="95"/>
      <c r="O74" s="130"/>
      <c r="P74" s="244" t="str">
        <f>IF(B74="","",'รายการจัดซื้อจัดจ้าง'!M23)</f>
        <v/>
      </c>
      <c r="Q74" s="130"/>
      <c r="R74" s="244" t="str">
        <f>IF(B74="","",'รายการจัดซื้อจัดจ้าง'!N23)</f>
        <v/>
      </c>
      <c r="S74" s="130"/>
      <c r="T74" s="246" t="str">
        <f t="shared" si="1"/>
        <v/>
      </c>
      <c r="U74" s="95"/>
      <c r="V74" s="95"/>
      <c r="W74" s="130"/>
      <c r="X74" s="247"/>
      <c r="Y74" s="249" t="str">
        <f>IF(B74="","",'รายการจัดซื้อจัดจ้าง'!O23)</f>
        <v/>
      </c>
      <c r="Z74" s="95"/>
      <c r="AA74" s="130"/>
      <c r="AB74" s="248"/>
      <c r="AC74" s="249" t="str">
        <f>IF(B74="","",'รายการจัดซื้อจัดจ้าง'!Q23)</f>
        <v/>
      </c>
      <c r="AD74" s="95"/>
      <c r="AE74" s="95"/>
      <c r="AF74" s="95"/>
      <c r="AG74" s="95"/>
      <c r="AH74" s="130"/>
      <c r="AI74" s="250"/>
      <c r="AJ74" s="34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ht="16.5" customHeight="1">
      <c r="A75" s="33"/>
      <c r="B75" s="244" t="str">
        <f>'รายการจัดซื้อจัดจ้าง'!B24</f>
        <v/>
      </c>
      <c r="C75" s="95"/>
      <c r="D75" s="130"/>
      <c r="E75" s="245" t="str">
        <f>IF(B75="","",'รายการจัดซื้อจัดจ้าง'!C24)</f>
        <v/>
      </c>
      <c r="F75" s="95"/>
      <c r="G75" s="95"/>
      <c r="H75" s="95"/>
      <c r="I75" s="95"/>
      <c r="J75" s="95"/>
      <c r="K75" s="95"/>
      <c r="L75" s="95"/>
      <c r="M75" s="95"/>
      <c r="N75" s="95"/>
      <c r="O75" s="130"/>
      <c r="P75" s="244" t="str">
        <f>IF(B75="","",'รายการจัดซื้อจัดจ้าง'!M24)</f>
        <v/>
      </c>
      <c r="Q75" s="130"/>
      <c r="R75" s="244" t="str">
        <f>IF(B75="","",'รายการจัดซื้อจัดจ้าง'!N24)</f>
        <v/>
      </c>
      <c r="S75" s="130"/>
      <c r="T75" s="246" t="str">
        <f t="shared" si="1"/>
        <v/>
      </c>
      <c r="U75" s="95"/>
      <c r="V75" s="95"/>
      <c r="W75" s="130"/>
      <c r="X75" s="247"/>
      <c r="Y75" s="249" t="str">
        <f>IF(B75="","",'รายการจัดซื้อจัดจ้าง'!O24)</f>
        <v/>
      </c>
      <c r="Z75" s="95"/>
      <c r="AA75" s="130"/>
      <c r="AB75" s="248"/>
      <c r="AC75" s="249" t="str">
        <f>IF(B75="","",'รายการจัดซื้อจัดจ้าง'!Q24)</f>
        <v/>
      </c>
      <c r="AD75" s="95"/>
      <c r="AE75" s="95"/>
      <c r="AF75" s="95"/>
      <c r="AG75" s="95"/>
      <c r="AH75" s="130"/>
      <c r="AI75" s="250"/>
      <c r="AJ75" s="34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76" ht="16.5" customHeight="1">
      <c r="A76" s="33"/>
      <c r="B76" s="244" t="str">
        <f>'รายการจัดซื้อจัดจ้าง'!B25</f>
        <v/>
      </c>
      <c r="C76" s="95"/>
      <c r="D76" s="130"/>
      <c r="E76" s="245" t="str">
        <f>IF(B76="","",'รายการจัดซื้อจัดจ้าง'!C25)</f>
        <v/>
      </c>
      <c r="F76" s="95"/>
      <c r="G76" s="95"/>
      <c r="H76" s="95"/>
      <c r="I76" s="95"/>
      <c r="J76" s="95"/>
      <c r="K76" s="95"/>
      <c r="L76" s="95"/>
      <c r="M76" s="95"/>
      <c r="N76" s="95"/>
      <c r="O76" s="130"/>
      <c r="P76" s="244" t="str">
        <f>IF(B76="","",'รายการจัดซื้อจัดจ้าง'!M25)</f>
        <v/>
      </c>
      <c r="Q76" s="130"/>
      <c r="R76" s="244" t="str">
        <f>IF(B76="","",'รายการจัดซื้อจัดจ้าง'!N25)</f>
        <v/>
      </c>
      <c r="S76" s="130"/>
      <c r="T76" s="246" t="str">
        <f t="shared" si="1"/>
        <v/>
      </c>
      <c r="U76" s="95"/>
      <c r="V76" s="95"/>
      <c r="W76" s="130"/>
      <c r="X76" s="247"/>
      <c r="Y76" s="249" t="str">
        <f>IF(B76="","",'รายการจัดซื้อจัดจ้าง'!O25)</f>
        <v/>
      </c>
      <c r="Z76" s="95"/>
      <c r="AA76" s="130"/>
      <c r="AB76" s="248"/>
      <c r="AC76" s="249" t="str">
        <f>IF(B76="","",'รายการจัดซื้อจัดจ้าง'!Q25)</f>
        <v/>
      </c>
      <c r="AD76" s="95"/>
      <c r="AE76" s="95"/>
      <c r="AF76" s="95"/>
      <c r="AG76" s="95"/>
      <c r="AH76" s="130"/>
      <c r="AI76" s="250"/>
      <c r="AJ76" s="34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</row>
    <row r="77" ht="16.5" customHeight="1">
      <c r="A77" s="33"/>
      <c r="B77" s="244" t="str">
        <f>'รายการจัดซื้อจัดจ้าง'!B26</f>
        <v/>
      </c>
      <c r="C77" s="95"/>
      <c r="D77" s="130"/>
      <c r="E77" s="245" t="str">
        <f>IF(B77="","",'รายการจัดซื้อจัดจ้าง'!C26)</f>
        <v/>
      </c>
      <c r="F77" s="95"/>
      <c r="G77" s="95"/>
      <c r="H77" s="95"/>
      <c r="I77" s="95"/>
      <c r="J77" s="95"/>
      <c r="K77" s="95"/>
      <c r="L77" s="95"/>
      <c r="M77" s="95"/>
      <c r="N77" s="95"/>
      <c r="O77" s="130"/>
      <c r="P77" s="244" t="str">
        <f>IF(B77="","",'รายการจัดซื้อจัดจ้าง'!M26)</f>
        <v/>
      </c>
      <c r="Q77" s="130"/>
      <c r="R77" s="244" t="str">
        <f>IF(B77="","",'รายการจัดซื้อจัดจ้าง'!N26)</f>
        <v/>
      </c>
      <c r="S77" s="130"/>
      <c r="T77" s="246" t="str">
        <f t="shared" si="1"/>
        <v/>
      </c>
      <c r="U77" s="95"/>
      <c r="V77" s="95"/>
      <c r="W77" s="130"/>
      <c r="X77" s="247"/>
      <c r="Y77" s="249" t="str">
        <f>IF(B77="","",'รายการจัดซื้อจัดจ้าง'!O26)</f>
        <v/>
      </c>
      <c r="Z77" s="95"/>
      <c r="AA77" s="130"/>
      <c r="AB77" s="248"/>
      <c r="AC77" s="249" t="str">
        <f>IF(B77="","",'รายการจัดซื้อจัดจ้าง'!Q26)</f>
        <v/>
      </c>
      <c r="AD77" s="95"/>
      <c r="AE77" s="95"/>
      <c r="AF77" s="95"/>
      <c r="AG77" s="95"/>
      <c r="AH77" s="130"/>
      <c r="AI77" s="250"/>
      <c r="AJ77" s="34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</row>
    <row r="78" ht="16.5" customHeight="1">
      <c r="A78" s="33"/>
      <c r="B78" s="244" t="str">
        <f>'รายการจัดซื้อจัดจ้าง'!B27</f>
        <v/>
      </c>
      <c r="C78" s="95"/>
      <c r="D78" s="130"/>
      <c r="E78" s="245" t="str">
        <f>IF(B78="","",'รายการจัดซื้อจัดจ้าง'!C27)</f>
        <v/>
      </c>
      <c r="F78" s="95"/>
      <c r="G78" s="95"/>
      <c r="H78" s="95"/>
      <c r="I78" s="95"/>
      <c r="J78" s="95"/>
      <c r="K78" s="95"/>
      <c r="L78" s="95"/>
      <c r="M78" s="95"/>
      <c r="N78" s="95"/>
      <c r="O78" s="130"/>
      <c r="P78" s="244" t="str">
        <f>IF(B78="","",'รายการจัดซื้อจัดจ้าง'!M27)</f>
        <v/>
      </c>
      <c r="Q78" s="130"/>
      <c r="R78" s="244" t="str">
        <f>IF(B78="","",'รายการจัดซื้อจัดจ้าง'!N27)</f>
        <v/>
      </c>
      <c r="S78" s="130"/>
      <c r="T78" s="246" t="str">
        <f t="shared" si="1"/>
        <v/>
      </c>
      <c r="U78" s="95"/>
      <c r="V78" s="95"/>
      <c r="W78" s="130"/>
      <c r="X78" s="247"/>
      <c r="Y78" s="249" t="str">
        <f>IF(B78="","",'รายการจัดซื้อจัดจ้าง'!O27)</f>
        <v/>
      </c>
      <c r="Z78" s="95"/>
      <c r="AA78" s="130"/>
      <c r="AB78" s="248"/>
      <c r="AC78" s="249" t="str">
        <f>IF(B78="","",'รายการจัดซื้อจัดจ้าง'!Q27)</f>
        <v/>
      </c>
      <c r="AD78" s="95"/>
      <c r="AE78" s="95"/>
      <c r="AF78" s="95"/>
      <c r="AG78" s="95"/>
      <c r="AH78" s="130"/>
      <c r="AI78" s="250"/>
      <c r="AJ78" s="34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</row>
    <row r="79" ht="16.5" customHeight="1">
      <c r="A79" s="33"/>
      <c r="B79" s="244" t="str">
        <f>'รายการจัดซื้อจัดจ้าง'!B28</f>
        <v/>
      </c>
      <c r="C79" s="95"/>
      <c r="D79" s="130"/>
      <c r="E79" s="245" t="str">
        <f>IF(B79="","",'รายการจัดซื้อจัดจ้าง'!C28)</f>
        <v/>
      </c>
      <c r="F79" s="95"/>
      <c r="G79" s="95"/>
      <c r="H79" s="95"/>
      <c r="I79" s="95"/>
      <c r="J79" s="95"/>
      <c r="K79" s="95"/>
      <c r="L79" s="95"/>
      <c r="M79" s="95"/>
      <c r="N79" s="95"/>
      <c r="O79" s="130"/>
      <c r="P79" s="244" t="str">
        <f>IF(B79="","",'รายการจัดซื้อจัดจ้าง'!M28)</f>
        <v/>
      </c>
      <c r="Q79" s="130"/>
      <c r="R79" s="244" t="str">
        <f>IF(B79="","",'รายการจัดซื้อจัดจ้าง'!N28)</f>
        <v/>
      </c>
      <c r="S79" s="130"/>
      <c r="T79" s="246" t="str">
        <f t="shared" si="1"/>
        <v/>
      </c>
      <c r="U79" s="95"/>
      <c r="V79" s="95"/>
      <c r="W79" s="130"/>
      <c r="X79" s="247"/>
      <c r="Y79" s="249" t="str">
        <f>IF(B79="","",'รายการจัดซื้อจัดจ้าง'!O28)</f>
        <v/>
      </c>
      <c r="Z79" s="95"/>
      <c r="AA79" s="130"/>
      <c r="AB79" s="248"/>
      <c r="AC79" s="249" t="str">
        <f>IF(B79="","",'รายการจัดซื้อจัดจ้าง'!Q28)</f>
        <v/>
      </c>
      <c r="AD79" s="95"/>
      <c r="AE79" s="95"/>
      <c r="AF79" s="95"/>
      <c r="AG79" s="95"/>
      <c r="AH79" s="130"/>
      <c r="AI79" s="250"/>
      <c r="AJ79" s="34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</row>
    <row r="80" ht="16.5" customHeight="1">
      <c r="A80" s="33"/>
      <c r="B80" s="244" t="str">
        <f>'รายการจัดซื้อจัดจ้าง'!B29</f>
        <v/>
      </c>
      <c r="C80" s="95"/>
      <c r="D80" s="130"/>
      <c r="E80" s="245" t="str">
        <f>IF(B80="","",'รายการจัดซื้อจัดจ้าง'!C29)</f>
        <v/>
      </c>
      <c r="F80" s="95"/>
      <c r="G80" s="95"/>
      <c r="H80" s="95"/>
      <c r="I80" s="95"/>
      <c r="J80" s="95"/>
      <c r="K80" s="95"/>
      <c r="L80" s="95"/>
      <c r="M80" s="95"/>
      <c r="N80" s="95"/>
      <c r="O80" s="130"/>
      <c r="P80" s="244" t="str">
        <f>IF(B80="","",'รายการจัดซื้อจัดจ้าง'!M29)</f>
        <v/>
      </c>
      <c r="Q80" s="130"/>
      <c r="R80" s="244" t="str">
        <f>IF(B80="","",'รายการจัดซื้อจัดจ้าง'!N29)</f>
        <v/>
      </c>
      <c r="S80" s="130"/>
      <c r="T80" s="246" t="str">
        <f t="shared" si="1"/>
        <v/>
      </c>
      <c r="U80" s="95"/>
      <c r="V80" s="95"/>
      <c r="W80" s="130"/>
      <c r="X80" s="247"/>
      <c r="Y80" s="249" t="str">
        <f>IF(B80="","",'รายการจัดซื้อจัดจ้าง'!O29)</f>
        <v/>
      </c>
      <c r="Z80" s="95"/>
      <c r="AA80" s="130"/>
      <c r="AB80" s="248"/>
      <c r="AC80" s="249" t="str">
        <f>IF(B80="","",'รายการจัดซื้อจัดจ้าง'!Q29)</f>
        <v/>
      </c>
      <c r="AD80" s="95"/>
      <c r="AE80" s="95"/>
      <c r="AF80" s="95"/>
      <c r="AG80" s="95"/>
      <c r="AH80" s="130"/>
      <c r="AI80" s="250"/>
      <c r="AJ80" s="34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</row>
    <row r="81" ht="16.5" customHeight="1">
      <c r="A81" s="33"/>
      <c r="B81" s="244" t="str">
        <f>'รายการจัดซื้อจัดจ้าง'!B30</f>
        <v/>
      </c>
      <c r="C81" s="95"/>
      <c r="D81" s="130"/>
      <c r="E81" s="245" t="str">
        <f>IF(B81="","",'รายการจัดซื้อจัดจ้าง'!C30)</f>
        <v/>
      </c>
      <c r="F81" s="95"/>
      <c r="G81" s="95"/>
      <c r="H81" s="95"/>
      <c r="I81" s="95"/>
      <c r="J81" s="95"/>
      <c r="K81" s="95"/>
      <c r="L81" s="95"/>
      <c r="M81" s="95"/>
      <c r="N81" s="95"/>
      <c r="O81" s="130"/>
      <c r="P81" s="244" t="str">
        <f>IF(B81="","",'รายการจัดซื้อจัดจ้าง'!M30)</f>
        <v/>
      </c>
      <c r="Q81" s="130"/>
      <c r="R81" s="244" t="str">
        <f>IF(B81="","",'รายการจัดซื้อจัดจ้าง'!N30)</f>
        <v/>
      </c>
      <c r="S81" s="130"/>
      <c r="T81" s="246" t="str">
        <f t="shared" si="1"/>
        <v/>
      </c>
      <c r="U81" s="95"/>
      <c r="V81" s="95"/>
      <c r="W81" s="130"/>
      <c r="X81" s="247"/>
      <c r="Y81" s="249" t="str">
        <f>IF(B81="","",'รายการจัดซื้อจัดจ้าง'!O30)</f>
        <v/>
      </c>
      <c r="Z81" s="95"/>
      <c r="AA81" s="130"/>
      <c r="AB81" s="248"/>
      <c r="AC81" s="249" t="str">
        <f>IF(B81="","",'รายการจัดซื้อจัดจ้าง'!Q30)</f>
        <v/>
      </c>
      <c r="AD81" s="95"/>
      <c r="AE81" s="95"/>
      <c r="AF81" s="95"/>
      <c r="AG81" s="95"/>
      <c r="AH81" s="130"/>
      <c r="AI81" s="250"/>
      <c r="AJ81" s="34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</row>
    <row r="82" ht="16.5" customHeight="1">
      <c r="A82" s="33"/>
      <c r="B82" s="244" t="str">
        <f>'รายการจัดซื้อจัดจ้าง'!B31</f>
        <v/>
      </c>
      <c r="C82" s="95"/>
      <c r="D82" s="130"/>
      <c r="E82" s="245" t="str">
        <f>IF(B82="","",'รายการจัดซื้อจัดจ้าง'!C31)</f>
        <v/>
      </c>
      <c r="F82" s="95"/>
      <c r="G82" s="95"/>
      <c r="H82" s="95"/>
      <c r="I82" s="95"/>
      <c r="J82" s="95"/>
      <c r="K82" s="95"/>
      <c r="L82" s="95"/>
      <c r="M82" s="95"/>
      <c r="N82" s="95"/>
      <c r="O82" s="130"/>
      <c r="P82" s="244" t="str">
        <f>IF(B82="","",'รายการจัดซื้อจัดจ้าง'!M31)</f>
        <v/>
      </c>
      <c r="Q82" s="130"/>
      <c r="R82" s="244" t="str">
        <f>IF(B82="","",'รายการจัดซื้อจัดจ้าง'!N31)</f>
        <v/>
      </c>
      <c r="S82" s="130"/>
      <c r="T82" s="246" t="str">
        <f t="shared" si="1"/>
        <v/>
      </c>
      <c r="U82" s="95"/>
      <c r="V82" s="95"/>
      <c r="W82" s="130"/>
      <c r="X82" s="247"/>
      <c r="Y82" s="249" t="str">
        <f>IF(B82="","",'รายการจัดซื้อจัดจ้าง'!O31)</f>
        <v/>
      </c>
      <c r="Z82" s="95"/>
      <c r="AA82" s="130"/>
      <c r="AB82" s="248"/>
      <c r="AC82" s="249" t="str">
        <f>IF(B82="","",'รายการจัดซื้อจัดจ้าง'!Q31)</f>
        <v/>
      </c>
      <c r="AD82" s="95"/>
      <c r="AE82" s="95"/>
      <c r="AF82" s="95"/>
      <c r="AG82" s="95"/>
      <c r="AH82" s="130"/>
      <c r="AI82" s="250"/>
      <c r="AJ82" s="34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</row>
    <row r="83" ht="16.5" customHeight="1">
      <c r="A83" s="33"/>
      <c r="B83" s="244" t="str">
        <f>'รายการจัดซื้อจัดจ้าง'!B32</f>
        <v/>
      </c>
      <c r="C83" s="95"/>
      <c r="D83" s="130"/>
      <c r="E83" s="245" t="str">
        <f>IF(B83="","",'รายการจัดซื้อจัดจ้าง'!C32)</f>
        <v/>
      </c>
      <c r="F83" s="95"/>
      <c r="G83" s="95"/>
      <c r="H83" s="95"/>
      <c r="I83" s="95"/>
      <c r="J83" s="95"/>
      <c r="K83" s="95"/>
      <c r="L83" s="95"/>
      <c r="M83" s="95"/>
      <c r="N83" s="95"/>
      <c r="O83" s="130"/>
      <c r="P83" s="244" t="str">
        <f>IF(B83="","",'รายการจัดซื้อจัดจ้าง'!M32)</f>
        <v/>
      </c>
      <c r="Q83" s="130"/>
      <c r="R83" s="244" t="str">
        <f>IF(B83="","",'รายการจัดซื้อจัดจ้าง'!N32)</f>
        <v/>
      </c>
      <c r="S83" s="130"/>
      <c r="T83" s="246" t="str">
        <f t="shared" si="1"/>
        <v/>
      </c>
      <c r="U83" s="95"/>
      <c r="V83" s="95"/>
      <c r="W83" s="130"/>
      <c r="X83" s="247"/>
      <c r="Y83" s="249" t="str">
        <f>IF(B83="","",'รายการจัดซื้อจัดจ้าง'!O32)</f>
        <v/>
      </c>
      <c r="Z83" s="95"/>
      <c r="AA83" s="130"/>
      <c r="AB83" s="248"/>
      <c r="AC83" s="249" t="str">
        <f>IF(B83="","",'รายการจัดซื้อจัดจ้าง'!Q32)</f>
        <v/>
      </c>
      <c r="AD83" s="95"/>
      <c r="AE83" s="95"/>
      <c r="AF83" s="95"/>
      <c r="AG83" s="95"/>
      <c r="AH83" s="130"/>
      <c r="AI83" s="250"/>
      <c r="AJ83" s="34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</row>
    <row r="84" ht="16.5" customHeight="1">
      <c r="A84" s="33"/>
      <c r="B84" s="244" t="str">
        <f>'รายการจัดซื้อจัดจ้าง'!B33</f>
        <v/>
      </c>
      <c r="C84" s="95"/>
      <c r="D84" s="130"/>
      <c r="E84" s="245" t="str">
        <f>IF(B84="","",'รายการจัดซื้อจัดจ้าง'!C33)</f>
        <v/>
      </c>
      <c r="F84" s="95"/>
      <c r="G84" s="95"/>
      <c r="H84" s="95"/>
      <c r="I84" s="95"/>
      <c r="J84" s="95"/>
      <c r="K84" s="95"/>
      <c r="L84" s="95"/>
      <c r="M84" s="95"/>
      <c r="N84" s="95"/>
      <c r="O84" s="130"/>
      <c r="P84" s="244" t="str">
        <f>IF(B84="","",'รายการจัดซื้อจัดจ้าง'!M33)</f>
        <v/>
      </c>
      <c r="Q84" s="130"/>
      <c r="R84" s="244" t="str">
        <f>IF(B84="","",'รายการจัดซื้อจัดจ้าง'!N33)</f>
        <v/>
      </c>
      <c r="S84" s="130"/>
      <c r="T84" s="246" t="str">
        <f t="shared" si="1"/>
        <v/>
      </c>
      <c r="U84" s="95"/>
      <c r="V84" s="95"/>
      <c r="W84" s="130"/>
      <c r="X84" s="247"/>
      <c r="Y84" s="249" t="str">
        <f>IF(B84="","",'รายการจัดซื้อจัดจ้าง'!O33)</f>
        <v/>
      </c>
      <c r="Z84" s="95"/>
      <c r="AA84" s="130"/>
      <c r="AB84" s="248"/>
      <c r="AC84" s="249" t="str">
        <f>IF(B84="","",'รายการจัดซื้อจัดจ้าง'!Q33)</f>
        <v/>
      </c>
      <c r="AD84" s="95"/>
      <c r="AE84" s="95"/>
      <c r="AF84" s="95"/>
      <c r="AG84" s="95"/>
      <c r="AH84" s="130"/>
      <c r="AI84" s="250"/>
      <c r="AJ84" s="34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</row>
    <row r="85" ht="16.5" customHeight="1">
      <c r="A85" s="33"/>
      <c r="B85" s="244" t="str">
        <f>'รายการจัดซื้อจัดจ้าง'!B34</f>
        <v/>
      </c>
      <c r="C85" s="95"/>
      <c r="D85" s="130"/>
      <c r="E85" s="245" t="str">
        <f>IF(B85="","",'รายการจัดซื้อจัดจ้าง'!C34)</f>
        <v/>
      </c>
      <c r="F85" s="95"/>
      <c r="G85" s="95"/>
      <c r="H85" s="95"/>
      <c r="I85" s="95"/>
      <c r="J85" s="95"/>
      <c r="K85" s="95"/>
      <c r="L85" s="95"/>
      <c r="M85" s="95"/>
      <c r="N85" s="95"/>
      <c r="O85" s="130"/>
      <c r="P85" s="244" t="str">
        <f>IF(B85="","",'รายการจัดซื้อจัดจ้าง'!M34)</f>
        <v/>
      </c>
      <c r="Q85" s="130"/>
      <c r="R85" s="244" t="str">
        <f>IF(B85="","",'รายการจัดซื้อจัดจ้าง'!N34)</f>
        <v/>
      </c>
      <c r="S85" s="130"/>
      <c r="T85" s="246" t="str">
        <f t="shared" si="1"/>
        <v/>
      </c>
      <c r="U85" s="95"/>
      <c r="V85" s="95"/>
      <c r="W85" s="130"/>
      <c r="X85" s="247"/>
      <c r="Y85" s="249" t="str">
        <f>IF(B85="","",'รายการจัดซื้อจัดจ้าง'!O34)</f>
        <v/>
      </c>
      <c r="Z85" s="95"/>
      <c r="AA85" s="130"/>
      <c r="AB85" s="248"/>
      <c r="AC85" s="249" t="str">
        <f>IF(B85="","",'รายการจัดซื้อจัดจ้าง'!Q34)</f>
        <v/>
      </c>
      <c r="AD85" s="95"/>
      <c r="AE85" s="95"/>
      <c r="AF85" s="95"/>
      <c r="AG85" s="95"/>
      <c r="AH85" s="130"/>
      <c r="AI85" s="250"/>
      <c r="AJ85" s="34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</row>
    <row r="86" ht="16.5" customHeight="1">
      <c r="A86" s="33"/>
      <c r="B86" s="244" t="str">
        <f>'รายการจัดซื้อจัดจ้าง'!B35</f>
        <v/>
      </c>
      <c r="C86" s="95"/>
      <c r="D86" s="130"/>
      <c r="E86" s="245" t="str">
        <f>IF(B86="","",'รายการจัดซื้อจัดจ้าง'!C35)</f>
        <v/>
      </c>
      <c r="F86" s="95"/>
      <c r="G86" s="95"/>
      <c r="H86" s="95"/>
      <c r="I86" s="95"/>
      <c r="J86" s="95"/>
      <c r="K86" s="95"/>
      <c r="L86" s="95"/>
      <c r="M86" s="95"/>
      <c r="N86" s="95"/>
      <c r="O86" s="130"/>
      <c r="P86" s="244" t="str">
        <f>IF(B86="","",'รายการจัดซื้อจัดจ้าง'!M35)</f>
        <v/>
      </c>
      <c r="Q86" s="130"/>
      <c r="R86" s="244" t="str">
        <f>IF(B86="","",'รายการจัดซื้อจัดจ้าง'!N35)</f>
        <v/>
      </c>
      <c r="S86" s="130"/>
      <c r="T86" s="246" t="str">
        <f t="shared" si="1"/>
        <v/>
      </c>
      <c r="U86" s="95"/>
      <c r="V86" s="95"/>
      <c r="W86" s="130"/>
      <c r="X86" s="247"/>
      <c r="Y86" s="249" t="str">
        <f>IF(B86="","",'รายการจัดซื้อจัดจ้าง'!O35)</f>
        <v/>
      </c>
      <c r="Z86" s="95"/>
      <c r="AA86" s="130"/>
      <c r="AB86" s="248"/>
      <c r="AC86" s="249" t="str">
        <f>IF(B86="","",'รายการจัดซื้อจัดจ้าง'!Q35)</f>
        <v/>
      </c>
      <c r="AD86" s="95"/>
      <c r="AE86" s="95"/>
      <c r="AF86" s="95"/>
      <c r="AG86" s="95"/>
      <c r="AH86" s="130"/>
      <c r="AI86" s="250"/>
      <c r="AJ86" s="34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</row>
    <row r="87" ht="16.5" customHeight="1">
      <c r="A87" s="33"/>
      <c r="B87" s="244" t="str">
        <f>'รายการจัดซื้อจัดจ้าง'!B36</f>
        <v/>
      </c>
      <c r="C87" s="95"/>
      <c r="D87" s="130"/>
      <c r="E87" s="245" t="str">
        <f>IF(B87="","",'รายการจัดซื้อจัดจ้าง'!C36)</f>
        <v/>
      </c>
      <c r="F87" s="95"/>
      <c r="G87" s="95"/>
      <c r="H87" s="95"/>
      <c r="I87" s="95"/>
      <c r="J87" s="95"/>
      <c r="K87" s="95"/>
      <c r="L87" s="95"/>
      <c r="M87" s="95"/>
      <c r="N87" s="95"/>
      <c r="O87" s="130"/>
      <c r="P87" s="244" t="str">
        <f>IF(B87="","",'รายการจัดซื้อจัดจ้าง'!M36)</f>
        <v/>
      </c>
      <c r="Q87" s="130"/>
      <c r="R87" s="244" t="str">
        <f>IF(B87="","",'รายการจัดซื้อจัดจ้าง'!N36)</f>
        <v/>
      </c>
      <c r="S87" s="130"/>
      <c r="T87" s="246" t="str">
        <f t="shared" si="1"/>
        <v/>
      </c>
      <c r="U87" s="95"/>
      <c r="V87" s="95"/>
      <c r="W87" s="130"/>
      <c r="X87" s="247"/>
      <c r="Y87" s="249" t="str">
        <f>IF(B87="","",'รายการจัดซื้อจัดจ้าง'!O36)</f>
        <v/>
      </c>
      <c r="Z87" s="95"/>
      <c r="AA87" s="130"/>
      <c r="AB87" s="248"/>
      <c r="AC87" s="249" t="str">
        <f>IF(B87="","",'รายการจัดซื้อจัดจ้าง'!Q36)</f>
        <v/>
      </c>
      <c r="AD87" s="95"/>
      <c r="AE87" s="95"/>
      <c r="AF87" s="95"/>
      <c r="AG87" s="95"/>
      <c r="AH87" s="130"/>
      <c r="AI87" s="250"/>
      <c r="AJ87" s="34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</row>
    <row r="88" ht="16.5" customHeight="1">
      <c r="A88" s="33"/>
      <c r="B88" s="244" t="str">
        <f>'รายการจัดซื้อจัดจ้าง'!B37</f>
        <v/>
      </c>
      <c r="C88" s="95"/>
      <c r="D88" s="130"/>
      <c r="E88" s="245" t="str">
        <f>IF(B88="","",'รายการจัดซื้อจัดจ้าง'!C37)</f>
        <v/>
      </c>
      <c r="F88" s="95"/>
      <c r="G88" s="95"/>
      <c r="H88" s="95"/>
      <c r="I88" s="95"/>
      <c r="J88" s="95"/>
      <c r="K88" s="95"/>
      <c r="L88" s="95"/>
      <c r="M88" s="95"/>
      <c r="N88" s="95"/>
      <c r="O88" s="130"/>
      <c r="P88" s="244" t="str">
        <f>IF(B88="","",'รายการจัดซื้อจัดจ้าง'!M37)</f>
        <v/>
      </c>
      <c r="Q88" s="130"/>
      <c r="R88" s="244" t="str">
        <f>IF(B88="","",'รายการจัดซื้อจัดจ้าง'!N37)</f>
        <v/>
      </c>
      <c r="S88" s="130"/>
      <c r="T88" s="246" t="str">
        <f t="shared" si="1"/>
        <v/>
      </c>
      <c r="U88" s="95"/>
      <c r="V88" s="95"/>
      <c r="W88" s="130"/>
      <c r="X88" s="247"/>
      <c r="Y88" s="249" t="str">
        <f>IF(B88="","",'รายการจัดซื้อจัดจ้าง'!O37)</f>
        <v/>
      </c>
      <c r="Z88" s="95"/>
      <c r="AA88" s="130"/>
      <c r="AB88" s="248"/>
      <c r="AC88" s="249" t="str">
        <f>IF(B88="","",'รายการจัดซื้อจัดจ้าง'!Q37)</f>
        <v/>
      </c>
      <c r="AD88" s="95"/>
      <c r="AE88" s="95"/>
      <c r="AF88" s="95"/>
      <c r="AG88" s="95"/>
      <c r="AH88" s="130"/>
      <c r="AI88" s="250"/>
      <c r="AJ88" s="34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</row>
    <row r="89" ht="16.5" customHeight="1">
      <c r="A89" s="33"/>
      <c r="B89" s="244" t="str">
        <f>'รายการจัดซื้อจัดจ้าง'!B38</f>
        <v/>
      </c>
      <c r="C89" s="95"/>
      <c r="D89" s="130"/>
      <c r="E89" s="245" t="str">
        <f>IF(B89="","",'รายการจัดซื้อจัดจ้าง'!C38)</f>
        <v/>
      </c>
      <c r="F89" s="95"/>
      <c r="G89" s="95"/>
      <c r="H89" s="95"/>
      <c r="I89" s="95"/>
      <c r="J89" s="95"/>
      <c r="K89" s="95"/>
      <c r="L89" s="95"/>
      <c r="M89" s="95"/>
      <c r="N89" s="95"/>
      <c r="O89" s="130"/>
      <c r="P89" s="244" t="str">
        <f>IF(B89="","",'รายการจัดซื้อจัดจ้าง'!M38)</f>
        <v/>
      </c>
      <c r="Q89" s="130"/>
      <c r="R89" s="244" t="str">
        <f>IF(B89="","",'รายการจัดซื้อจัดจ้าง'!N38)</f>
        <v/>
      </c>
      <c r="S89" s="130"/>
      <c r="T89" s="246" t="str">
        <f t="shared" si="1"/>
        <v/>
      </c>
      <c r="U89" s="95"/>
      <c r="V89" s="95"/>
      <c r="W89" s="130"/>
      <c r="X89" s="247"/>
      <c r="Y89" s="249" t="str">
        <f>IF(B89="","",'รายการจัดซื้อจัดจ้าง'!O38)</f>
        <v/>
      </c>
      <c r="Z89" s="95"/>
      <c r="AA89" s="130"/>
      <c r="AB89" s="248"/>
      <c r="AC89" s="249" t="str">
        <f>IF(B89="","",'รายการจัดซื้อจัดจ้าง'!Q38)</f>
        <v/>
      </c>
      <c r="AD89" s="95"/>
      <c r="AE89" s="95"/>
      <c r="AF89" s="95"/>
      <c r="AG89" s="95"/>
      <c r="AH89" s="130"/>
      <c r="AI89" s="250"/>
      <c r="AJ89" s="34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</row>
    <row r="90" ht="16.5" customHeight="1">
      <c r="A90" s="33"/>
      <c r="B90" s="244" t="str">
        <f>'รายการจัดซื้อจัดจ้าง'!B39</f>
        <v/>
      </c>
      <c r="C90" s="95"/>
      <c r="D90" s="130"/>
      <c r="E90" s="245" t="str">
        <f>IF(B90="","",'รายการจัดซื้อจัดจ้าง'!C39)</f>
        <v/>
      </c>
      <c r="F90" s="95"/>
      <c r="G90" s="95"/>
      <c r="H90" s="95"/>
      <c r="I90" s="95"/>
      <c r="J90" s="95"/>
      <c r="K90" s="95"/>
      <c r="L90" s="95"/>
      <c r="M90" s="95"/>
      <c r="N90" s="95"/>
      <c r="O90" s="130"/>
      <c r="P90" s="244" t="str">
        <f>IF(B90="","",'รายการจัดซื้อจัดจ้าง'!M39)</f>
        <v/>
      </c>
      <c r="Q90" s="130"/>
      <c r="R90" s="244" t="str">
        <f>IF(B90="","",'รายการจัดซื้อจัดจ้าง'!N39)</f>
        <v/>
      </c>
      <c r="S90" s="130"/>
      <c r="T90" s="246" t="str">
        <f t="shared" si="1"/>
        <v/>
      </c>
      <c r="U90" s="95"/>
      <c r="V90" s="95"/>
      <c r="W90" s="130"/>
      <c r="X90" s="247"/>
      <c r="Y90" s="249" t="str">
        <f>IF(B90="","",'รายการจัดซื้อจัดจ้าง'!O39)</f>
        <v/>
      </c>
      <c r="Z90" s="95"/>
      <c r="AA90" s="130"/>
      <c r="AB90" s="248"/>
      <c r="AC90" s="249" t="str">
        <f>IF(B90="","",'รายการจัดซื้อจัดจ้าง'!Q39)</f>
        <v/>
      </c>
      <c r="AD90" s="95"/>
      <c r="AE90" s="95"/>
      <c r="AF90" s="95"/>
      <c r="AG90" s="95"/>
      <c r="AH90" s="130"/>
      <c r="AI90" s="250"/>
      <c r="AJ90" s="34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</row>
    <row r="91" ht="16.5" customHeight="1">
      <c r="A91" s="33"/>
      <c r="B91" s="244" t="str">
        <f>'รายการจัดซื้อจัดจ้าง'!B40</f>
        <v/>
      </c>
      <c r="C91" s="95"/>
      <c r="D91" s="130"/>
      <c r="E91" s="245" t="str">
        <f>IF(B91="","",'รายการจัดซื้อจัดจ้าง'!C40)</f>
        <v/>
      </c>
      <c r="F91" s="95"/>
      <c r="G91" s="95"/>
      <c r="H91" s="95"/>
      <c r="I91" s="95"/>
      <c r="J91" s="95"/>
      <c r="K91" s="95"/>
      <c r="L91" s="95"/>
      <c r="M91" s="95"/>
      <c r="N91" s="95"/>
      <c r="O91" s="130"/>
      <c r="P91" s="244" t="str">
        <f>IF(B91="","",'รายการจัดซื้อจัดจ้าง'!M40)</f>
        <v/>
      </c>
      <c r="Q91" s="130"/>
      <c r="R91" s="244" t="str">
        <f>IF(B91="","",'รายการจัดซื้อจัดจ้าง'!N40)</f>
        <v/>
      </c>
      <c r="S91" s="130"/>
      <c r="T91" s="246" t="str">
        <f t="shared" si="1"/>
        <v/>
      </c>
      <c r="U91" s="95"/>
      <c r="V91" s="95"/>
      <c r="W91" s="130"/>
      <c r="X91" s="247"/>
      <c r="Y91" s="249" t="str">
        <f>IF(B91="","",'รายการจัดซื้อจัดจ้าง'!O40)</f>
        <v/>
      </c>
      <c r="Z91" s="95"/>
      <c r="AA91" s="130"/>
      <c r="AB91" s="248"/>
      <c r="AC91" s="249" t="str">
        <f>IF(B91="","",'รายการจัดซื้อจัดจ้าง'!Q40)</f>
        <v/>
      </c>
      <c r="AD91" s="95"/>
      <c r="AE91" s="95"/>
      <c r="AF91" s="95"/>
      <c r="AG91" s="95"/>
      <c r="AH91" s="130"/>
      <c r="AI91" s="250"/>
      <c r="AJ91" s="34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</row>
    <row r="92" ht="16.5" customHeight="1">
      <c r="A92" s="33"/>
      <c r="B92" s="244" t="str">
        <f>'รายการจัดซื้อจัดจ้าง'!B41</f>
        <v/>
      </c>
      <c r="C92" s="95"/>
      <c r="D92" s="130"/>
      <c r="E92" s="245" t="str">
        <f>IF(B92="","",'รายการจัดซื้อจัดจ้าง'!C41)</f>
        <v/>
      </c>
      <c r="F92" s="95"/>
      <c r="G92" s="95"/>
      <c r="H92" s="95"/>
      <c r="I92" s="95"/>
      <c r="J92" s="95"/>
      <c r="K92" s="95"/>
      <c r="L92" s="95"/>
      <c r="M92" s="95"/>
      <c r="N92" s="95"/>
      <c r="O92" s="130"/>
      <c r="P92" s="244" t="str">
        <f>IF(B92="","",'รายการจัดซื้อจัดจ้าง'!M41)</f>
        <v/>
      </c>
      <c r="Q92" s="130"/>
      <c r="R92" s="244" t="str">
        <f>IF(B92="","",'รายการจัดซื้อจัดจ้าง'!N41)</f>
        <v/>
      </c>
      <c r="S92" s="130"/>
      <c r="T92" s="246" t="str">
        <f t="shared" si="1"/>
        <v/>
      </c>
      <c r="U92" s="95"/>
      <c r="V92" s="95"/>
      <c r="W92" s="130"/>
      <c r="X92" s="247"/>
      <c r="Y92" s="249" t="str">
        <f>IF(B92="","",'รายการจัดซื้อจัดจ้าง'!O41)</f>
        <v/>
      </c>
      <c r="Z92" s="95"/>
      <c r="AA92" s="130"/>
      <c r="AB92" s="248"/>
      <c r="AC92" s="249" t="str">
        <f>IF(B92="","",'รายการจัดซื้อจัดจ้าง'!Q41)</f>
        <v/>
      </c>
      <c r="AD92" s="95"/>
      <c r="AE92" s="95"/>
      <c r="AF92" s="95"/>
      <c r="AG92" s="95"/>
      <c r="AH92" s="130"/>
      <c r="AI92" s="250"/>
      <c r="AJ92" s="34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ht="16.5" customHeight="1">
      <c r="A93" s="33"/>
      <c r="B93" s="244" t="str">
        <f>'รายการจัดซื้อจัดจ้าง'!B42</f>
        <v/>
      </c>
      <c r="C93" s="95"/>
      <c r="D93" s="130"/>
      <c r="E93" s="245" t="str">
        <f>IF(B93="","",'รายการจัดซื้อจัดจ้าง'!C42)</f>
        <v/>
      </c>
      <c r="F93" s="95"/>
      <c r="G93" s="95"/>
      <c r="H93" s="95"/>
      <c r="I93" s="95"/>
      <c r="J93" s="95"/>
      <c r="K93" s="95"/>
      <c r="L93" s="95"/>
      <c r="M93" s="95"/>
      <c r="N93" s="95"/>
      <c r="O93" s="130"/>
      <c r="P93" s="244" t="str">
        <f>IF(B93="","",'รายการจัดซื้อจัดจ้าง'!M42)</f>
        <v/>
      </c>
      <c r="Q93" s="130"/>
      <c r="R93" s="244" t="str">
        <f>IF(B93="","",'รายการจัดซื้อจัดจ้าง'!N42)</f>
        <v/>
      </c>
      <c r="S93" s="130"/>
      <c r="T93" s="246" t="str">
        <f t="shared" si="1"/>
        <v/>
      </c>
      <c r="U93" s="95"/>
      <c r="V93" s="95"/>
      <c r="W93" s="130"/>
      <c r="X93" s="247"/>
      <c r="Y93" s="249" t="str">
        <f>IF(B93="","",'รายการจัดซื้อจัดจ้าง'!O42)</f>
        <v/>
      </c>
      <c r="Z93" s="95"/>
      <c r="AA93" s="130"/>
      <c r="AB93" s="248"/>
      <c r="AC93" s="249" t="str">
        <f>IF(B93="","",'รายการจัดซื้อจัดจ้าง'!Q42)</f>
        <v/>
      </c>
      <c r="AD93" s="95"/>
      <c r="AE93" s="95"/>
      <c r="AF93" s="95"/>
      <c r="AG93" s="95"/>
      <c r="AH93" s="130"/>
      <c r="AI93" s="250"/>
      <c r="AJ93" s="34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</row>
    <row r="94" ht="16.5" customHeight="1">
      <c r="A94" s="33"/>
      <c r="B94" s="244" t="str">
        <f>'รายการจัดซื้อจัดจ้าง'!B43</f>
        <v/>
      </c>
      <c r="C94" s="95"/>
      <c r="D94" s="130"/>
      <c r="E94" s="245" t="str">
        <f>IF(B94="","",'รายการจัดซื้อจัดจ้าง'!C43)</f>
        <v/>
      </c>
      <c r="F94" s="95"/>
      <c r="G94" s="95"/>
      <c r="H94" s="95"/>
      <c r="I94" s="95"/>
      <c r="J94" s="95"/>
      <c r="K94" s="95"/>
      <c r="L94" s="95"/>
      <c r="M94" s="95"/>
      <c r="N94" s="95"/>
      <c r="O94" s="130"/>
      <c r="P94" s="244" t="str">
        <f>IF(B94="","",'รายการจัดซื้อจัดจ้าง'!M43)</f>
        <v/>
      </c>
      <c r="Q94" s="130"/>
      <c r="R94" s="244" t="str">
        <f>IF(B94="","",'รายการจัดซื้อจัดจ้าง'!N43)</f>
        <v/>
      </c>
      <c r="S94" s="130"/>
      <c r="T94" s="246" t="str">
        <f t="shared" si="1"/>
        <v/>
      </c>
      <c r="U94" s="95"/>
      <c r="V94" s="95"/>
      <c r="W94" s="130"/>
      <c r="X94" s="247"/>
      <c r="Y94" s="249" t="str">
        <f>IF(B94="","",'รายการจัดซื้อจัดจ้าง'!O43)</f>
        <v/>
      </c>
      <c r="Z94" s="95"/>
      <c r="AA94" s="130"/>
      <c r="AB94" s="248"/>
      <c r="AC94" s="249" t="str">
        <f>IF(B94="","",'รายการจัดซื้อจัดจ้าง'!Q43)</f>
        <v/>
      </c>
      <c r="AD94" s="95"/>
      <c r="AE94" s="95"/>
      <c r="AF94" s="95"/>
      <c r="AG94" s="95"/>
      <c r="AH94" s="130"/>
      <c r="AI94" s="250"/>
      <c r="AJ94" s="34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</row>
    <row r="95" ht="16.5" customHeight="1">
      <c r="A95" s="33"/>
      <c r="B95" s="244" t="str">
        <f>'รายการจัดซื้อจัดจ้าง'!B44</f>
        <v/>
      </c>
      <c r="C95" s="95"/>
      <c r="D95" s="130"/>
      <c r="E95" s="245" t="str">
        <f>IF(B95="","",'รายการจัดซื้อจัดจ้าง'!C44)</f>
        <v/>
      </c>
      <c r="F95" s="95"/>
      <c r="G95" s="95"/>
      <c r="H95" s="95"/>
      <c r="I95" s="95"/>
      <c r="J95" s="95"/>
      <c r="K95" s="95"/>
      <c r="L95" s="95"/>
      <c r="M95" s="95"/>
      <c r="N95" s="95"/>
      <c r="O95" s="130"/>
      <c r="P95" s="244" t="str">
        <f>IF(B95="","",'รายการจัดซื้อจัดจ้าง'!M44)</f>
        <v/>
      </c>
      <c r="Q95" s="130"/>
      <c r="R95" s="244" t="str">
        <f>IF(B95="","",'รายการจัดซื้อจัดจ้าง'!N44)</f>
        <v/>
      </c>
      <c r="S95" s="130"/>
      <c r="T95" s="246" t="str">
        <f t="shared" si="1"/>
        <v/>
      </c>
      <c r="U95" s="95"/>
      <c r="V95" s="95"/>
      <c r="W95" s="130"/>
      <c r="X95" s="247"/>
      <c r="Y95" s="249" t="str">
        <f>IF(B95="","",'รายการจัดซื้อจัดจ้าง'!O44)</f>
        <v/>
      </c>
      <c r="Z95" s="95"/>
      <c r="AA95" s="130"/>
      <c r="AB95" s="248"/>
      <c r="AC95" s="249" t="str">
        <f>IF(B95="","",'รายการจัดซื้อจัดจ้าง'!Q44)</f>
        <v/>
      </c>
      <c r="AD95" s="95"/>
      <c r="AE95" s="95"/>
      <c r="AF95" s="95"/>
      <c r="AG95" s="95"/>
      <c r="AH95" s="130"/>
      <c r="AI95" s="250"/>
      <c r="AJ95" s="34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</row>
    <row r="96" ht="17.25" customHeight="1">
      <c r="A96" s="33"/>
      <c r="B96" s="258" t="str">
        <f>IF(AC96="","","รวมเป็นเงินทั้งสิ้น      (--"&amp;BAHTTEXT(AC96)&amp;"--)")</f>
        <v>รวมเป็นเงินทั้งสิ้น      (--หนึ่งหมื่นสี่ร้อยห้าสิบห้าบาทถ้วน--)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2"/>
      <c r="AB96" s="259"/>
      <c r="AC96" s="260">
        <f>SUM(AC61:AH95)</f>
        <v>10455</v>
      </c>
      <c r="AD96" s="91"/>
      <c r="AE96" s="91"/>
      <c r="AF96" s="91"/>
      <c r="AG96" s="91"/>
      <c r="AH96" s="92"/>
      <c r="AI96" s="261"/>
      <c r="AJ96" s="34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</row>
    <row r="97" ht="6.0" customHeight="1">
      <c r="A97" s="3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4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</row>
    <row r="98" ht="4.5" customHeight="1">
      <c r="A98" s="3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4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</row>
    <row r="99" ht="24.0" customHeight="1">
      <c r="A99" s="33"/>
      <c r="B99" s="37"/>
      <c r="C99" s="46" t="s">
        <v>206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46" t="s">
        <v>207</v>
      </c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4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</row>
    <row r="100" ht="15.75" customHeight="1">
      <c r="A100" s="33"/>
      <c r="B100" s="37"/>
      <c r="C100" s="37"/>
      <c r="D100" s="37"/>
      <c r="E100" s="210" t="str">
        <f>"( "&amp;#REF!&amp;" )"</f>
        <v>#REF!</v>
      </c>
      <c r="F100" s="16"/>
      <c r="G100" s="16"/>
      <c r="H100" s="16"/>
      <c r="I100" s="16"/>
      <c r="J100" s="16"/>
      <c r="K100" s="16"/>
      <c r="L100" s="16"/>
      <c r="M100" s="17"/>
      <c r="N100" s="37"/>
      <c r="O100" s="37"/>
      <c r="P100" s="37"/>
      <c r="Q100" s="37"/>
      <c r="R100" s="37"/>
      <c r="S100" s="37"/>
      <c r="T100" s="37"/>
      <c r="U100" s="210" t="str">
        <f>"( "&amp;'หน้าหลัก'!C12&amp;" )"</f>
        <v>( นางเบญจวรรณ  ยะฝา )</v>
      </c>
      <c r="V100" s="16"/>
      <c r="W100" s="16"/>
      <c r="X100" s="16"/>
      <c r="Y100" s="16"/>
      <c r="Z100" s="16"/>
      <c r="AA100" s="16"/>
      <c r="AB100" s="17"/>
      <c r="AC100" s="37"/>
      <c r="AD100" s="37"/>
      <c r="AE100" s="37"/>
      <c r="AF100" s="37"/>
      <c r="AG100" s="37"/>
      <c r="AH100" s="37"/>
      <c r="AI100" s="37"/>
      <c r="AJ100" s="34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</row>
    <row r="101" ht="3.75" hidden="1" customHeight="1">
      <c r="A101" s="3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4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</row>
    <row r="102" ht="24.0" hidden="1" customHeight="1">
      <c r="A102" s="3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4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</row>
    <row r="103" ht="24.0" customHeight="1">
      <c r="A103" s="33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4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</row>
    <row r="104" ht="21.0" customHeigh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</row>
    <row r="105" ht="21.0" customHeigh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</row>
    <row r="106" ht="21.0" customHeight="1">
      <c r="A106" s="57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ht="21.0" customHeight="1">
      <c r="A107" s="5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ht="21.0" customHeight="1">
      <c r="A108" s="5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ht="21.0" customHeight="1">
      <c r="A109" s="5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</row>
    <row r="110" ht="21.0" customHeight="1">
      <c r="A110" s="57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</row>
    <row r="111" ht="21.0" customHeight="1">
      <c r="A111" s="57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ht="21.0" customHeight="1">
      <c r="A112" s="57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</row>
    <row r="113" ht="21.0" customHeight="1">
      <c r="A113" s="5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ht="21.0" customHeight="1">
      <c r="A114" s="57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</row>
    <row r="115" ht="21.0" customHeight="1">
      <c r="A115" s="5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</row>
    <row r="116" ht="21.0" customHeight="1">
      <c r="A116" s="5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ht="21.0" customHeight="1">
      <c r="A117" s="5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</row>
    <row r="118" ht="21.0" customHeight="1">
      <c r="A118" s="57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</row>
    <row r="119" ht="21.0" customHeight="1">
      <c r="A119" s="5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</row>
    <row r="120" ht="21.0" customHeight="1">
      <c r="A120" s="57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ht="21.0" customHeight="1">
      <c r="A121" s="57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ht="21.0" customHeight="1">
      <c r="A122" s="57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ht="21.0" customHeight="1">
      <c r="A123" s="57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</row>
    <row r="124" ht="21.0" customHeight="1">
      <c r="A124" s="57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</row>
    <row r="125" ht="21.0" customHeight="1">
      <c r="A125" s="57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ht="21.0" customHeight="1">
      <c r="A126" s="57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ht="21.0" customHeight="1">
      <c r="A127" s="57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ht="21.0" customHeight="1">
      <c r="A128" s="57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ht="21.0" customHeight="1">
      <c r="A129" s="57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ht="21.0" customHeight="1">
      <c r="A130" s="5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ht="21.0" customHeight="1">
      <c r="A131" s="57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ht="21.0" customHeight="1">
      <c r="A132" s="5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ht="21.0" customHeight="1">
      <c r="A133" s="57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ht="21.0" customHeight="1">
      <c r="A134" s="57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ht="21.0" customHeight="1">
      <c r="A135" s="57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ht="21.0" customHeight="1">
      <c r="A136" s="57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ht="21.0" customHeight="1">
      <c r="A137" s="5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ht="21.0" customHeight="1">
      <c r="A138" s="57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ht="21.0" customHeight="1">
      <c r="A139" s="57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ht="21.0" customHeight="1">
      <c r="A140" s="57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ht="21.0" customHeight="1">
      <c r="A141" s="57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</row>
    <row r="142" ht="21.0" customHeight="1">
      <c r="A142" s="57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</row>
    <row r="143" ht="21.0" customHeight="1">
      <c r="A143" s="57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</row>
    <row r="144" ht="21.0" customHeight="1">
      <c r="A144" s="57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ht="21.0" customHeight="1">
      <c r="A145" s="57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ht="21.0" customHeight="1">
      <c r="A146" s="57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ht="21.0" customHeight="1">
      <c r="A147" s="5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</row>
    <row r="148" ht="21.0" customHeight="1">
      <c r="A148" s="57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</row>
    <row r="149" ht="21.0" customHeight="1">
      <c r="A149" s="57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</row>
    <row r="150" ht="21.0" customHeight="1">
      <c r="A150" s="57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ht="21.0" customHeight="1">
      <c r="A151" s="57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</row>
    <row r="152" ht="21.0" customHeight="1">
      <c r="A152" s="57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</row>
    <row r="153" ht="21.0" customHeight="1">
      <c r="A153" s="57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</row>
    <row r="154" ht="21.0" customHeight="1">
      <c r="A154" s="57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5" ht="21.0" customHeight="1">
      <c r="A155" s="57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</row>
    <row r="156" ht="21.0" customHeight="1">
      <c r="A156" s="57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</row>
    <row r="157" ht="21.0" customHeight="1">
      <c r="A157" s="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</row>
    <row r="158" ht="21.0" customHeight="1">
      <c r="A158" s="57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</row>
    <row r="159" ht="21.0" customHeight="1">
      <c r="A159" s="57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</row>
    <row r="160" ht="21.0" customHeight="1">
      <c r="A160" s="57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</row>
    <row r="161" ht="21.0" customHeight="1">
      <c r="A161" s="57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</row>
    <row r="162" ht="21.0" customHeight="1">
      <c r="A162" s="57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</row>
    <row r="163" ht="21.0" customHeight="1">
      <c r="A163" s="5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</row>
    <row r="164" ht="21.0" customHeight="1">
      <c r="A164" s="5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</row>
    <row r="165" ht="21.0" customHeight="1">
      <c r="A165" s="5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</row>
    <row r="166" ht="21.0" customHeight="1">
      <c r="A166" s="5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</row>
    <row r="167" ht="21.0" customHeight="1">
      <c r="A167" s="5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</row>
    <row r="168" ht="21.0" customHeight="1">
      <c r="A168" s="5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</row>
    <row r="169" ht="21.0" customHeight="1">
      <c r="A169" s="5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</row>
    <row r="170" ht="21.0" customHeight="1">
      <c r="A170" s="5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</row>
    <row r="171" ht="21.0" customHeight="1">
      <c r="A171" s="5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</row>
    <row r="172" ht="21.0" customHeight="1">
      <c r="A172" s="5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</row>
    <row r="173" ht="21.0" customHeight="1">
      <c r="A173" s="5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</row>
    <row r="174" ht="21.0" customHeight="1">
      <c r="A174" s="57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</row>
    <row r="175" ht="21.0" customHeight="1">
      <c r="A175" s="5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</row>
    <row r="176" ht="21.0" customHeight="1">
      <c r="A176" s="57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</row>
    <row r="177" ht="21.0" customHeight="1">
      <c r="A177" s="5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</row>
    <row r="178" ht="21.0" customHeight="1">
      <c r="A178" s="57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</row>
    <row r="179" ht="21.0" customHeight="1">
      <c r="A179" s="5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</row>
    <row r="180" ht="21.0" customHeight="1">
      <c r="A180" s="5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</row>
    <row r="181" ht="21.0" customHeight="1">
      <c r="A181" s="5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</row>
    <row r="182" ht="21.0" customHeight="1">
      <c r="A182" s="5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</row>
    <row r="183" ht="21.0" customHeight="1">
      <c r="A183" s="5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</row>
    <row r="184" ht="21.0" customHeight="1">
      <c r="A184" s="57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</row>
    <row r="185" ht="21.0" customHeight="1">
      <c r="A185" s="57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</row>
    <row r="186" ht="21.0" customHeight="1">
      <c r="A186" s="5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</row>
    <row r="187" ht="21.0" customHeight="1">
      <c r="A187" s="5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</row>
    <row r="188" ht="21.0" customHeight="1">
      <c r="A188" s="57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</row>
    <row r="189" ht="21.0" customHeight="1">
      <c r="A189" s="57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</row>
    <row r="190" ht="21.0" customHeight="1">
      <c r="A190" s="57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</row>
    <row r="191" ht="21.0" customHeight="1">
      <c r="A191" s="57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</row>
    <row r="192" ht="21.0" customHeight="1">
      <c r="A192" s="57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</row>
    <row r="193" ht="21.0" customHeight="1">
      <c r="A193" s="57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</row>
    <row r="194" ht="21.0" customHeight="1">
      <c r="A194" s="57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</row>
    <row r="195" ht="21.0" customHeight="1">
      <c r="A195" s="57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</row>
    <row r="196" ht="21.0" customHeight="1">
      <c r="A196" s="57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</row>
    <row r="197" ht="21.0" customHeight="1">
      <c r="A197" s="5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</row>
    <row r="198" ht="21.0" customHeight="1">
      <c r="A198" s="57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</row>
    <row r="199" ht="21.0" customHeight="1">
      <c r="A199" s="57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</row>
    <row r="200" ht="21.0" customHeight="1">
      <c r="A200" s="57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</row>
    <row r="201" ht="21.0" customHeight="1">
      <c r="A201" s="57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</row>
    <row r="202" ht="21.0" customHeight="1">
      <c r="A202" s="57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</row>
    <row r="203" ht="21.0" customHeight="1">
      <c r="A203" s="57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</row>
    <row r="204" ht="21.0" customHeight="1">
      <c r="A204" s="57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</row>
    <row r="205" ht="21.0" customHeight="1">
      <c r="A205" s="57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</row>
    <row r="206" ht="21.0" customHeight="1">
      <c r="A206" s="57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</row>
    <row r="207" ht="21.0" customHeight="1">
      <c r="A207" s="5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</row>
    <row r="208" ht="21.0" customHeight="1">
      <c r="A208" s="5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</row>
    <row r="209" ht="21.0" customHeight="1">
      <c r="A209" s="57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</row>
    <row r="210" ht="21.0" customHeight="1">
      <c r="A210" s="57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</row>
    <row r="211" ht="21.0" customHeight="1">
      <c r="A211" s="5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</row>
    <row r="212" ht="21.0" customHeight="1">
      <c r="A212" s="57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</row>
    <row r="213" ht="21.0" customHeight="1">
      <c r="A213" s="5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</row>
    <row r="214" ht="21.0" customHeight="1">
      <c r="A214" s="57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</row>
    <row r="215" ht="21.0" customHeight="1">
      <c r="A215" s="5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</row>
    <row r="216" ht="21.0" customHeight="1">
      <c r="A216" s="5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</row>
    <row r="217" ht="21.0" customHeight="1">
      <c r="A217" s="5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</row>
    <row r="218" ht="21.0" customHeight="1">
      <c r="A218" s="57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</row>
    <row r="219" ht="21.0" customHeight="1">
      <c r="A219" s="57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</row>
    <row r="220" ht="21.0" customHeight="1">
      <c r="A220" s="57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</row>
    <row r="221" ht="21.0" customHeight="1">
      <c r="A221" s="5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</row>
    <row r="222" ht="21.0" customHeight="1">
      <c r="A222" s="57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</row>
    <row r="223" ht="21.0" customHeight="1">
      <c r="A223" s="5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</row>
    <row r="224" ht="21.0" customHeight="1">
      <c r="A224" s="57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</row>
    <row r="225" ht="21.0" customHeight="1">
      <c r="A225" s="57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</row>
    <row r="226" ht="21.0" customHeight="1">
      <c r="A226" s="57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</row>
    <row r="227" ht="21.0" customHeight="1">
      <c r="A227" s="5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</row>
    <row r="228" ht="21.0" customHeight="1">
      <c r="A228" s="57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</row>
    <row r="229" ht="21.0" customHeight="1">
      <c r="A229" s="57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</row>
    <row r="230" ht="21.0" customHeight="1">
      <c r="A230" s="57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</row>
    <row r="231" ht="21.0" customHeight="1">
      <c r="A231" s="57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</row>
    <row r="232" ht="21.0" customHeight="1">
      <c r="A232" s="57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</row>
    <row r="233" ht="21.0" customHeight="1">
      <c r="A233" s="57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</row>
    <row r="234" ht="21.0" customHeight="1">
      <c r="A234" s="57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</row>
    <row r="235" ht="21.0" customHeight="1">
      <c r="A235" s="57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</row>
    <row r="236" ht="21.0" customHeight="1">
      <c r="A236" s="57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</row>
    <row r="237" ht="21.0" customHeight="1">
      <c r="A237" s="5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</row>
    <row r="238" ht="21.0" customHeight="1">
      <c r="A238" s="57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</row>
    <row r="239" ht="21.0" customHeight="1">
      <c r="A239" s="57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</row>
    <row r="240" ht="21.0" customHeight="1">
      <c r="A240" s="57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</row>
    <row r="241" ht="21.0" customHeight="1">
      <c r="A241" s="57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</row>
    <row r="242" ht="21.0" customHeight="1">
      <c r="A242" s="57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</row>
    <row r="243" ht="21.0" customHeight="1">
      <c r="A243" s="57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</row>
    <row r="244" ht="21.0" customHeight="1">
      <c r="A244" s="57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</row>
    <row r="245" ht="21.0" customHeight="1">
      <c r="A245" s="57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</row>
    <row r="246" ht="21.0" customHeight="1">
      <c r="A246" s="57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</row>
    <row r="247" ht="21.0" customHeight="1">
      <c r="A247" s="5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</row>
    <row r="248" ht="21.0" customHeight="1">
      <c r="A248" s="57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</row>
    <row r="249" ht="21.0" customHeight="1">
      <c r="A249" s="57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</row>
    <row r="250" ht="21.0" customHeight="1">
      <c r="A250" s="57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</row>
    <row r="251" ht="21.0" customHeight="1">
      <c r="A251" s="57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</row>
    <row r="252" ht="21.0" customHeight="1">
      <c r="A252" s="57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</row>
    <row r="253" ht="21.0" customHeight="1">
      <c r="A253" s="57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</row>
    <row r="254" ht="21.0" customHeight="1">
      <c r="A254" s="57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</row>
    <row r="255" ht="21.0" customHeight="1">
      <c r="A255" s="57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</row>
    <row r="256" ht="21.0" customHeight="1">
      <c r="A256" s="57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</row>
    <row r="257" ht="21.0" customHeight="1">
      <c r="A257" s="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</row>
    <row r="258" ht="21.0" customHeight="1">
      <c r="A258" s="57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</row>
    <row r="259" ht="21.0" customHeight="1">
      <c r="A259" s="57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</row>
    <row r="260" ht="21.0" customHeight="1">
      <c r="A260" s="57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</row>
    <row r="261" ht="21.0" customHeight="1">
      <c r="A261" s="57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</row>
    <row r="262" ht="21.0" customHeight="1">
      <c r="A262" s="57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</row>
    <row r="263" ht="21.0" customHeight="1">
      <c r="A263" s="57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</row>
    <row r="264" ht="21.0" customHeight="1">
      <c r="A264" s="57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</row>
    <row r="265" ht="21.0" customHeight="1">
      <c r="A265" s="57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</row>
    <row r="266" ht="21.0" customHeight="1">
      <c r="A266" s="57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</row>
    <row r="267" ht="21.0" customHeight="1">
      <c r="A267" s="5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</row>
    <row r="268" ht="21.0" customHeight="1">
      <c r="A268" s="57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</row>
    <row r="269" ht="21.0" customHeight="1">
      <c r="A269" s="57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</row>
    <row r="270" ht="21.0" customHeight="1">
      <c r="A270" s="57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</row>
    <row r="271" ht="21.0" customHeight="1">
      <c r="A271" s="57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</row>
    <row r="272" ht="21.0" customHeight="1">
      <c r="A272" s="57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</row>
    <row r="273" ht="21.0" customHeight="1">
      <c r="A273" s="57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</row>
    <row r="274" ht="21.0" customHeight="1">
      <c r="A274" s="57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</row>
    <row r="275" ht="21.0" customHeight="1">
      <c r="A275" s="57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</row>
    <row r="276" ht="21.0" customHeight="1">
      <c r="A276" s="57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</row>
    <row r="277" ht="21.0" customHeight="1">
      <c r="A277" s="5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</row>
    <row r="278" ht="21.0" customHeight="1">
      <c r="A278" s="57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</row>
    <row r="279" ht="21.0" customHeight="1">
      <c r="A279" s="57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</row>
    <row r="280" ht="21.0" customHeight="1">
      <c r="A280" s="57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</row>
    <row r="281" ht="21.0" customHeight="1">
      <c r="A281" s="57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</row>
    <row r="282" ht="21.0" customHeight="1">
      <c r="A282" s="57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</row>
    <row r="283" ht="21.0" customHeight="1">
      <c r="A283" s="57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</row>
    <row r="284" ht="21.0" customHeight="1">
      <c r="A284" s="57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</row>
    <row r="285" ht="21.0" customHeight="1">
      <c r="A285" s="57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</row>
    <row r="286" ht="21.0" customHeight="1">
      <c r="A286" s="57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</row>
    <row r="287" ht="21.0" customHeight="1">
      <c r="A287" s="5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</row>
    <row r="288" ht="21.0" customHeight="1">
      <c r="A288" s="57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</row>
    <row r="289" ht="21.0" customHeight="1">
      <c r="A289" s="57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</row>
    <row r="290" ht="21.0" customHeight="1">
      <c r="A290" s="57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</row>
    <row r="291" ht="21.0" customHeight="1">
      <c r="A291" s="57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</row>
    <row r="292" ht="21.0" customHeight="1">
      <c r="A292" s="57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</row>
    <row r="293" ht="21.0" customHeight="1">
      <c r="A293" s="57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</row>
    <row r="294" ht="21.0" customHeight="1">
      <c r="A294" s="57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</row>
    <row r="295" ht="21.0" customHeight="1">
      <c r="A295" s="57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</row>
    <row r="296" ht="21.0" customHeight="1">
      <c r="A296" s="57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</row>
    <row r="297" ht="21.0" customHeight="1">
      <c r="A297" s="5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</row>
    <row r="298" ht="21.0" customHeight="1">
      <c r="A298" s="57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</row>
    <row r="299" ht="21.0" customHeight="1">
      <c r="A299" s="57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</row>
    <row r="300" ht="21.0" customHeight="1">
      <c r="A300" s="57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</row>
    <row r="301" ht="15.75" customHeight="1"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3"/>
      <c r="AI301" s="283"/>
      <c r="AJ301" s="283"/>
    </row>
    <row r="302" ht="15.75" customHeight="1">
      <c r="B302" s="283"/>
      <c r="C302" s="283"/>
      <c r="D302" s="283"/>
      <c r="E302" s="283"/>
      <c r="F302" s="28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283"/>
      <c r="AD302" s="283"/>
      <c r="AE302" s="283"/>
      <c r="AF302" s="283"/>
      <c r="AG302" s="283"/>
      <c r="AH302" s="283"/>
      <c r="AI302" s="283"/>
      <c r="AJ302" s="283"/>
    </row>
    <row r="303" ht="15.75" customHeight="1">
      <c r="B303" s="283"/>
      <c r="C303" s="283"/>
      <c r="D303" s="283"/>
      <c r="E303" s="283"/>
      <c r="F303" s="283"/>
      <c r="G303" s="283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283"/>
      <c r="AD303" s="283"/>
      <c r="AE303" s="283"/>
      <c r="AF303" s="283"/>
      <c r="AG303" s="283"/>
      <c r="AH303" s="283"/>
      <c r="AI303" s="283"/>
      <c r="AJ303" s="283"/>
    </row>
    <row r="304" ht="15.75" customHeight="1">
      <c r="B304" s="283"/>
      <c r="C304" s="283"/>
      <c r="D304" s="283"/>
      <c r="E304" s="283"/>
      <c r="F304" s="283"/>
      <c r="G304" s="283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283"/>
      <c r="AD304" s="283"/>
      <c r="AE304" s="283"/>
      <c r="AF304" s="283"/>
      <c r="AG304" s="283"/>
      <c r="AH304" s="283"/>
      <c r="AI304" s="283"/>
      <c r="AJ304" s="283"/>
    </row>
    <row r="305" ht="15.75" customHeight="1">
      <c r="B305" s="283"/>
      <c r="C305" s="283"/>
      <c r="D305" s="283"/>
      <c r="E305" s="283"/>
      <c r="F305" s="28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</row>
    <row r="306" ht="15.75" customHeight="1">
      <c r="B306" s="283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3"/>
      <c r="AI306" s="283"/>
      <c r="AJ306" s="283"/>
    </row>
    <row r="307" ht="15.75" customHeight="1">
      <c r="B307" s="283"/>
      <c r="C307" s="283"/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</row>
    <row r="308" ht="15.75" customHeight="1">
      <c r="B308" s="283"/>
      <c r="C308" s="283"/>
      <c r="D308" s="283"/>
      <c r="E308" s="283"/>
      <c r="F308" s="283"/>
      <c r="G308" s="283"/>
      <c r="H308" s="283"/>
      <c r="I308" s="283"/>
      <c r="J308" s="283"/>
      <c r="K308" s="283"/>
      <c r="L308" s="283"/>
      <c r="M308" s="283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</row>
    <row r="309" ht="15.75" customHeight="1">
      <c r="B309" s="283"/>
      <c r="C309" s="283"/>
      <c r="D309" s="283"/>
      <c r="E309" s="283"/>
      <c r="F309" s="283"/>
      <c r="G309" s="283"/>
      <c r="H309" s="283"/>
      <c r="I309" s="283"/>
      <c r="J309" s="283"/>
      <c r="K309" s="283"/>
      <c r="L309" s="283"/>
      <c r="M309" s="283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</row>
    <row r="310" ht="15.75" customHeight="1">
      <c r="B310" s="283"/>
      <c r="C310" s="283"/>
      <c r="D310" s="283"/>
      <c r="E310" s="283"/>
      <c r="F310" s="28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</row>
    <row r="311" ht="15.75" customHeight="1">
      <c r="B311" s="283"/>
      <c r="C311" s="283"/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</row>
    <row r="312" ht="15.75" customHeight="1">
      <c r="B312" s="283"/>
      <c r="C312" s="283"/>
      <c r="D312" s="283"/>
      <c r="E312" s="283"/>
      <c r="F312" s="28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283"/>
      <c r="AD312" s="283"/>
      <c r="AE312" s="283"/>
      <c r="AF312" s="283"/>
      <c r="AG312" s="283"/>
      <c r="AH312" s="283"/>
      <c r="AI312" s="283"/>
      <c r="AJ312" s="283"/>
    </row>
    <row r="313" ht="15.75" customHeight="1">
      <c r="B313" s="283"/>
      <c r="C313" s="283"/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</row>
    <row r="314" ht="15.75" customHeight="1">
      <c r="B314" s="283"/>
      <c r="C314" s="283"/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283"/>
      <c r="AD314" s="283"/>
      <c r="AE314" s="283"/>
      <c r="AF314" s="283"/>
      <c r="AG314" s="283"/>
      <c r="AH314" s="283"/>
      <c r="AI314" s="283"/>
      <c r="AJ314" s="283"/>
    </row>
    <row r="315" ht="15.75" customHeight="1"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</row>
    <row r="316" ht="15.75" customHeight="1"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3"/>
      <c r="AI316" s="283"/>
      <c r="AJ316" s="283"/>
    </row>
    <row r="317" ht="15.75" customHeight="1">
      <c r="B317" s="283"/>
      <c r="C317" s="283"/>
      <c r="D317" s="283"/>
      <c r="E317" s="283"/>
      <c r="F317" s="28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283"/>
      <c r="AD317" s="283"/>
      <c r="AE317" s="283"/>
      <c r="AF317" s="283"/>
      <c r="AG317" s="283"/>
      <c r="AH317" s="283"/>
      <c r="AI317" s="283"/>
      <c r="AJ317" s="283"/>
    </row>
    <row r="318" ht="15.75" customHeight="1">
      <c r="B318" s="283"/>
      <c r="C318" s="283"/>
      <c r="D318" s="283"/>
      <c r="E318" s="283"/>
      <c r="F318" s="28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</row>
    <row r="319" ht="15.75" customHeight="1">
      <c r="B319" s="283"/>
      <c r="C319" s="283"/>
      <c r="D319" s="283"/>
      <c r="E319" s="283"/>
      <c r="F319" s="283"/>
      <c r="G319" s="283"/>
      <c r="H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</row>
    <row r="320" ht="15.75" customHeight="1">
      <c r="B320" s="283"/>
      <c r="C320" s="283"/>
      <c r="D320" s="283"/>
      <c r="E320" s="283"/>
      <c r="F320" s="28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</row>
    <row r="321" ht="15.75" customHeight="1">
      <c r="B321" s="283"/>
      <c r="C321" s="283"/>
      <c r="D321" s="283"/>
      <c r="E321" s="283"/>
      <c r="F321" s="28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</row>
    <row r="322" ht="15.75" customHeight="1">
      <c r="B322" s="283"/>
      <c r="C322" s="283"/>
      <c r="D322" s="283"/>
      <c r="E322" s="283"/>
      <c r="F322" s="28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</row>
    <row r="323" ht="15.75" customHeight="1">
      <c r="B323" s="283"/>
      <c r="C323" s="283"/>
      <c r="D323" s="283"/>
      <c r="E323" s="283"/>
      <c r="F323" s="283"/>
      <c r="G323" s="283"/>
      <c r="H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283"/>
      <c r="AD323" s="283"/>
      <c r="AE323" s="283"/>
      <c r="AF323" s="283"/>
      <c r="AG323" s="283"/>
      <c r="AH323" s="283"/>
      <c r="AI323" s="283"/>
      <c r="AJ323" s="283"/>
    </row>
    <row r="324" ht="15.75" customHeight="1">
      <c r="B324" s="283"/>
      <c r="C324" s="283"/>
      <c r="D324" s="283"/>
      <c r="E324" s="283"/>
      <c r="F324" s="28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</row>
    <row r="325" ht="15.75" customHeight="1">
      <c r="B325" s="283"/>
      <c r="C325" s="283"/>
      <c r="D325" s="283"/>
      <c r="E325" s="283"/>
      <c r="F325" s="28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</row>
    <row r="326" ht="15.75" customHeight="1">
      <c r="B326" s="283"/>
      <c r="C326" s="283"/>
      <c r="D326" s="283"/>
      <c r="E326" s="283"/>
      <c r="F326" s="283"/>
      <c r="G326" s="283"/>
      <c r="H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</row>
    <row r="327" ht="15.75" customHeight="1">
      <c r="B327" s="283"/>
      <c r="C327" s="283"/>
      <c r="D327" s="283"/>
      <c r="E327" s="283"/>
      <c r="F327" s="283"/>
      <c r="G327" s="283"/>
      <c r="H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283"/>
      <c r="AD327" s="283"/>
      <c r="AE327" s="283"/>
      <c r="AF327" s="283"/>
      <c r="AG327" s="283"/>
      <c r="AH327" s="283"/>
      <c r="AI327" s="283"/>
      <c r="AJ327" s="283"/>
    </row>
    <row r="328" ht="15.75" customHeight="1">
      <c r="B328" s="283"/>
      <c r="C328" s="283"/>
      <c r="D328" s="283"/>
      <c r="E328" s="283"/>
      <c r="F328" s="28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</row>
    <row r="329" ht="15.75" customHeight="1">
      <c r="B329" s="283"/>
      <c r="C329" s="283"/>
      <c r="D329" s="283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</row>
    <row r="330" ht="15.75" customHeight="1">
      <c r="B330" s="283"/>
      <c r="C330" s="283"/>
      <c r="D330" s="283"/>
      <c r="E330" s="283"/>
      <c r="F330" s="28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</row>
    <row r="331" ht="15.75" customHeight="1">
      <c r="B331" s="283"/>
      <c r="C331" s="283"/>
      <c r="D331" s="283"/>
      <c r="E331" s="283"/>
      <c r="F331" s="28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</row>
    <row r="332" ht="15.75" customHeight="1">
      <c r="B332" s="283"/>
      <c r="C332" s="283"/>
      <c r="D332" s="283"/>
      <c r="E332" s="283"/>
      <c r="F332" s="283"/>
      <c r="G332" s="283"/>
      <c r="H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</row>
    <row r="333" ht="15.75" customHeight="1">
      <c r="B333" s="283"/>
      <c r="C333" s="283"/>
      <c r="D333" s="283"/>
      <c r="E333" s="283"/>
      <c r="F333" s="28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</row>
    <row r="334" ht="15.75" customHeight="1">
      <c r="B334" s="283"/>
      <c r="C334" s="283"/>
      <c r="D334" s="283"/>
      <c r="E334" s="283"/>
      <c r="F334" s="283"/>
      <c r="G334" s="283"/>
      <c r="H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</row>
    <row r="335" ht="15.75" customHeight="1">
      <c r="B335" s="283"/>
      <c r="C335" s="283"/>
      <c r="D335" s="283"/>
      <c r="E335" s="283"/>
      <c r="F335" s="28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</row>
    <row r="336" ht="15.75" customHeight="1">
      <c r="B336" s="283"/>
      <c r="C336" s="283"/>
      <c r="D336" s="283"/>
      <c r="E336" s="283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</row>
    <row r="337" ht="15.75" customHeight="1"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</row>
    <row r="338" ht="15.75" customHeight="1">
      <c r="B338" s="283"/>
      <c r="C338" s="283"/>
      <c r="D338" s="283"/>
      <c r="E338" s="283"/>
      <c r="F338" s="28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</row>
    <row r="339" ht="15.75" customHeight="1">
      <c r="B339" s="283"/>
      <c r="C339" s="283"/>
      <c r="D339" s="283"/>
      <c r="E339" s="283"/>
      <c r="F339" s="283"/>
      <c r="G339" s="283"/>
      <c r="H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</row>
    <row r="340" ht="15.75" customHeight="1">
      <c r="B340" s="283"/>
      <c r="C340" s="283"/>
      <c r="D340" s="283"/>
      <c r="E340" s="283"/>
      <c r="F340" s="28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</row>
    <row r="341" ht="15.75" customHeight="1">
      <c r="B341" s="283"/>
      <c r="C341" s="283"/>
      <c r="D341" s="283"/>
      <c r="E341" s="283"/>
      <c r="F341" s="283"/>
      <c r="G341" s="283"/>
      <c r="H341" s="283"/>
      <c r="I341" s="283"/>
      <c r="J341" s="283"/>
      <c r="K341" s="283"/>
      <c r="L341" s="283"/>
      <c r="M341" s="283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</row>
    <row r="342" ht="15.75" customHeight="1">
      <c r="B342" s="283"/>
      <c r="C342" s="283"/>
      <c r="D342" s="283"/>
      <c r="E342" s="283"/>
      <c r="F342" s="283"/>
      <c r="G342" s="283"/>
      <c r="H342" s="283"/>
      <c r="I342" s="283"/>
      <c r="J342" s="283"/>
      <c r="K342" s="283"/>
      <c r="L342" s="283"/>
      <c r="M342" s="283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</row>
    <row r="343" ht="15.75" customHeight="1">
      <c r="B343" s="283"/>
      <c r="C343" s="283"/>
      <c r="D343" s="283"/>
      <c r="E343" s="283"/>
      <c r="F343" s="283"/>
      <c r="G343" s="283"/>
      <c r="H343" s="283"/>
      <c r="I343" s="283"/>
      <c r="J343" s="283"/>
      <c r="K343" s="283"/>
      <c r="L343" s="283"/>
      <c r="M343" s="283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</row>
    <row r="344" ht="15.75" customHeight="1">
      <c r="B344" s="283"/>
      <c r="C344" s="283"/>
      <c r="D344" s="283"/>
      <c r="E344" s="283"/>
      <c r="F344" s="283"/>
      <c r="G344" s="283"/>
      <c r="H344" s="283"/>
      <c r="I344" s="283"/>
      <c r="J344" s="283"/>
      <c r="K344" s="283"/>
      <c r="L344" s="283"/>
      <c r="M344" s="283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  <c r="AB344" s="283"/>
      <c r="AC344" s="283"/>
      <c r="AD344" s="283"/>
      <c r="AE344" s="283"/>
      <c r="AF344" s="283"/>
      <c r="AG344" s="283"/>
      <c r="AH344" s="283"/>
      <c r="AI344" s="283"/>
      <c r="AJ344" s="283"/>
    </row>
    <row r="345" ht="15.75" customHeight="1">
      <c r="B345" s="283"/>
      <c r="C345" s="283"/>
      <c r="D345" s="283"/>
      <c r="E345" s="283"/>
      <c r="F345" s="283"/>
      <c r="G345" s="283"/>
      <c r="H345" s="283"/>
      <c r="I345" s="283"/>
      <c r="J345" s="283"/>
      <c r="K345" s="283"/>
      <c r="L345" s="283"/>
      <c r="M345" s="283"/>
      <c r="N345" s="283"/>
      <c r="O345" s="283"/>
      <c r="P345" s="283"/>
      <c r="Q345" s="283"/>
      <c r="R345" s="283"/>
      <c r="S345" s="283"/>
      <c r="T345" s="283"/>
      <c r="U345" s="283"/>
      <c r="V345" s="283"/>
      <c r="W345" s="283"/>
      <c r="X345" s="283"/>
      <c r="Y345" s="283"/>
      <c r="Z345" s="283"/>
      <c r="AA345" s="283"/>
      <c r="AB345" s="283"/>
      <c r="AC345" s="283"/>
      <c r="AD345" s="283"/>
      <c r="AE345" s="283"/>
      <c r="AF345" s="283"/>
      <c r="AG345" s="283"/>
      <c r="AH345" s="283"/>
      <c r="AI345" s="283"/>
      <c r="AJ345" s="283"/>
    </row>
    <row r="346" ht="15.75" customHeight="1">
      <c r="B346" s="283"/>
      <c r="C346" s="283"/>
      <c r="D346" s="283"/>
      <c r="E346" s="283"/>
      <c r="F346" s="283"/>
      <c r="G346" s="283"/>
      <c r="H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</row>
    <row r="347" ht="15.75" customHeight="1">
      <c r="B347" s="283"/>
      <c r="C347" s="283"/>
      <c r="D347" s="283"/>
      <c r="E347" s="283"/>
      <c r="F347" s="283"/>
      <c r="G347" s="283"/>
      <c r="H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</row>
    <row r="348" ht="15.75" customHeight="1">
      <c r="B348" s="283"/>
      <c r="C348" s="283"/>
      <c r="D348" s="283"/>
      <c r="E348" s="283"/>
      <c r="F348" s="283"/>
      <c r="G348" s="283"/>
      <c r="H348" s="283"/>
      <c r="I348" s="283"/>
      <c r="J348" s="283"/>
      <c r="K348" s="283"/>
      <c r="L348" s="283"/>
      <c r="M348" s="283"/>
      <c r="N348" s="283"/>
      <c r="O348" s="283"/>
      <c r="P348" s="283"/>
      <c r="Q348" s="283"/>
      <c r="R348" s="283"/>
      <c r="S348" s="283"/>
      <c r="T348" s="283"/>
      <c r="U348" s="283"/>
      <c r="V348" s="283"/>
      <c r="W348" s="283"/>
      <c r="X348" s="283"/>
      <c r="Y348" s="283"/>
      <c r="Z348" s="283"/>
      <c r="AA348" s="283"/>
      <c r="AB348" s="283"/>
      <c r="AC348" s="283"/>
      <c r="AD348" s="283"/>
      <c r="AE348" s="283"/>
      <c r="AF348" s="283"/>
      <c r="AG348" s="283"/>
      <c r="AH348" s="283"/>
      <c r="AI348" s="283"/>
      <c r="AJ348" s="283"/>
    </row>
    <row r="349" ht="15.75" customHeight="1">
      <c r="B349" s="283"/>
      <c r="C349" s="283"/>
      <c r="D349" s="283"/>
      <c r="E349" s="283"/>
      <c r="F349" s="283"/>
      <c r="G349" s="283"/>
      <c r="H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</row>
    <row r="350" ht="15.75" customHeight="1">
      <c r="B350" s="283"/>
      <c r="C350" s="283"/>
      <c r="D350" s="283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</row>
    <row r="351" ht="15.75" customHeight="1">
      <c r="B351" s="283"/>
      <c r="C351" s="283"/>
      <c r="D351" s="283"/>
      <c r="E351" s="283"/>
      <c r="F351" s="283"/>
      <c r="G351" s="283"/>
      <c r="H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</row>
    <row r="352" ht="15.75" customHeight="1">
      <c r="B352" s="283"/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</row>
    <row r="353" ht="15.75" customHeight="1">
      <c r="B353" s="283"/>
      <c r="C353" s="283"/>
      <c r="D353" s="283"/>
      <c r="E353" s="283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</row>
    <row r="354" ht="15.75" customHeight="1">
      <c r="B354" s="283"/>
      <c r="C354" s="283"/>
      <c r="D354" s="283"/>
      <c r="E354" s="283"/>
      <c r="F354" s="283"/>
      <c r="G354" s="283"/>
      <c r="H354" s="283"/>
      <c r="I354" s="283"/>
      <c r="J354" s="283"/>
      <c r="K354" s="283"/>
      <c r="L354" s="283"/>
      <c r="M354" s="283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283"/>
      <c r="AD354" s="283"/>
      <c r="AE354" s="283"/>
      <c r="AF354" s="283"/>
      <c r="AG354" s="283"/>
      <c r="AH354" s="283"/>
      <c r="AI354" s="283"/>
      <c r="AJ354" s="283"/>
    </row>
    <row r="355" ht="15.75" customHeight="1">
      <c r="B355" s="283"/>
      <c r="C355" s="283"/>
      <c r="D355" s="283"/>
      <c r="E355" s="283"/>
      <c r="F355" s="283"/>
      <c r="G355" s="283"/>
      <c r="H355" s="283"/>
      <c r="I355" s="283"/>
      <c r="J355" s="283"/>
      <c r="K355" s="283"/>
      <c r="L355" s="283"/>
      <c r="M355" s="283"/>
      <c r="N355" s="283"/>
      <c r="O355" s="283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  <c r="AB355" s="283"/>
      <c r="AC355" s="283"/>
      <c r="AD355" s="283"/>
      <c r="AE355" s="283"/>
      <c r="AF355" s="283"/>
      <c r="AG355" s="283"/>
      <c r="AH355" s="283"/>
      <c r="AI355" s="283"/>
      <c r="AJ355" s="283"/>
    </row>
    <row r="356" ht="15.75" customHeight="1">
      <c r="B356" s="283"/>
      <c r="C356" s="283"/>
      <c r="D356" s="283"/>
      <c r="E356" s="283"/>
      <c r="F356" s="283"/>
      <c r="G356" s="283"/>
      <c r="H356" s="283"/>
      <c r="I356" s="283"/>
      <c r="J356" s="283"/>
      <c r="K356" s="283"/>
      <c r="L356" s="283"/>
      <c r="M356" s="283"/>
      <c r="N356" s="283"/>
      <c r="O356" s="283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  <c r="AB356" s="283"/>
      <c r="AC356" s="283"/>
      <c r="AD356" s="283"/>
      <c r="AE356" s="283"/>
      <c r="AF356" s="283"/>
      <c r="AG356" s="283"/>
      <c r="AH356" s="283"/>
      <c r="AI356" s="283"/>
      <c r="AJ356" s="283"/>
    </row>
    <row r="357" ht="15.75" customHeight="1"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I357" s="283"/>
      <c r="AJ357" s="283"/>
    </row>
    <row r="358" ht="15.75" customHeight="1">
      <c r="B358" s="283"/>
      <c r="C358" s="283"/>
      <c r="D358" s="283"/>
      <c r="E358" s="283"/>
      <c r="F358" s="283"/>
      <c r="G358" s="283"/>
      <c r="H358" s="283"/>
      <c r="I358" s="283"/>
      <c r="J358" s="283"/>
      <c r="K358" s="283"/>
      <c r="L358" s="283"/>
      <c r="M358" s="283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283"/>
      <c r="AD358" s="283"/>
      <c r="AE358" s="283"/>
      <c r="AF358" s="283"/>
      <c r="AG358" s="283"/>
      <c r="AH358" s="283"/>
      <c r="AI358" s="283"/>
      <c r="AJ358" s="283"/>
    </row>
    <row r="359" ht="15.75" customHeight="1">
      <c r="B359" s="283"/>
      <c r="C359" s="283"/>
      <c r="D359" s="283"/>
      <c r="E359" s="283"/>
      <c r="F359" s="283"/>
      <c r="G359" s="283"/>
      <c r="H359" s="283"/>
      <c r="I359" s="283"/>
      <c r="J359" s="283"/>
      <c r="K359" s="283"/>
      <c r="L359" s="283"/>
      <c r="M359" s="283"/>
      <c r="N359" s="283"/>
      <c r="O359" s="283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  <c r="AB359" s="283"/>
      <c r="AC359" s="283"/>
      <c r="AD359" s="283"/>
      <c r="AE359" s="283"/>
      <c r="AF359" s="283"/>
      <c r="AG359" s="283"/>
      <c r="AH359" s="283"/>
      <c r="AI359" s="283"/>
      <c r="AJ359" s="283"/>
    </row>
    <row r="360" ht="15.75" customHeight="1">
      <c r="B360" s="283"/>
      <c r="C360" s="283"/>
      <c r="D360" s="283"/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</row>
    <row r="361" ht="15.75" customHeight="1">
      <c r="B361" s="283"/>
      <c r="C361" s="283"/>
      <c r="D361" s="283"/>
      <c r="E361" s="283"/>
      <c r="F361" s="283"/>
      <c r="G361" s="283"/>
      <c r="H361" s="283"/>
      <c r="I361" s="283"/>
      <c r="J361" s="283"/>
      <c r="K361" s="283"/>
      <c r="L361" s="283"/>
      <c r="M361" s="283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283"/>
      <c r="AD361" s="283"/>
      <c r="AE361" s="283"/>
      <c r="AF361" s="283"/>
      <c r="AG361" s="283"/>
      <c r="AH361" s="283"/>
      <c r="AI361" s="283"/>
      <c r="AJ361" s="283"/>
    </row>
    <row r="362" ht="15.75" customHeight="1">
      <c r="B362" s="283"/>
      <c r="C362" s="283"/>
      <c r="D362" s="283"/>
      <c r="E362" s="283"/>
      <c r="F362" s="283"/>
      <c r="G362" s="283"/>
      <c r="H362" s="283"/>
      <c r="I362" s="283"/>
      <c r="J362" s="283"/>
      <c r="K362" s="283"/>
      <c r="L362" s="283"/>
      <c r="M362" s="283"/>
      <c r="N362" s="283"/>
      <c r="O362" s="283"/>
      <c r="P362" s="283"/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3"/>
      <c r="AI362" s="283"/>
      <c r="AJ362" s="283"/>
    </row>
    <row r="363" ht="15.75" customHeight="1">
      <c r="B363" s="283"/>
      <c r="C363" s="283"/>
      <c r="D363" s="283"/>
      <c r="E363" s="283"/>
      <c r="F363" s="283"/>
      <c r="G363" s="283"/>
      <c r="H363" s="283"/>
      <c r="I363" s="283"/>
      <c r="J363" s="283"/>
      <c r="K363" s="283"/>
      <c r="L363" s="283"/>
      <c r="M363" s="283"/>
      <c r="N363" s="283"/>
      <c r="O363" s="283"/>
      <c r="P363" s="283"/>
      <c r="Q363" s="283"/>
      <c r="R363" s="283"/>
      <c r="S363" s="283"/>
      <c r="T363" s="283"/>
      <c r="U363" s="283"/>
      <c r="V363" s="283"/>
      <c r="W363" s="283"/>
      <c r="X363" s="283"/>
      <c r="Y363" s="283"/>
      <c r="Z363" s="283"/>
      <c r="AA363" s="283"/>
      <c r="AB363" s="283"/>
      <c r="AC363" s="283"/>
      <c r="AD363" s="283"/>
      <c r="AE363" s="283"/>
      <c r="AF363" s="283"/>
      <c r="AG363" s="283"/>
      <c r="AH363" s="283"/>
      <c r="AI363" s="283"/>
      <c r="AJ363" s="283"/>
    </row>
    <row r="364" ht="15.75" customHeight="1">
      <c r="B364" s="283"/>
      <c r="C364" s="283"/>
      <c r="D364" s="283"/>
      <c r="E364" s="283"/>
      <c r="F364" s="283"/>
      <c r="G364" s="283"/>
      <c r="H364" s="283"/>
      <c r="I364" s="283"/>
      <c r="J364" s="283"/>
      <c r="K364" s="283"/>
      <c r="L364" s="283"/>
      <c r="M364" s="283"/>
      <c r="N364" s="283"/>
      <c r="O364" s="283"/>
      <c r="P364" s="283"/>
      <c r="Q364" s="283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283"/>
      <c r="AD364" s="283"/>
      <c r="AE364" s="283"/>
      <c r="AF364" s="283"/>
      <c r="AG364" s="283"/>
      <c r="AH364" s="283"/>
      <c r="AI364" s="283"/>
      <c r="AJ364" s="283"/>
    </row>
    <row r="365" ht="15.75" customHeight="1">
      <c r="B365" s="283"/>
      <c r="C365" s="283"/>
      <c r="D365" s="283"/>
      <c r="E365" s="283"/>
      <c r="F365" s="283"/>
      <c r="G365" s="283"/>
      <c r="H365" s="283"/>
      <c r="I365" s="283"/>
      <c r="J365" s="283"/>
      <c r="K365" s="283"/>
      <c r="L365" s="283"/>
      <c r="M365" s="283"/>
      <c r="N365" s="283"/>
      <c r="O365" s="283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  <c r="AB365" s="283"/>
      <c r="AC365" s="283"/>
      <c r="AD365" s="283"/>
      <c r="AE365" s="283"/>
      <c r="AF365" s="283"/>
      <c r="AG365" s="283"/>
      <c r="AH365" s="283"/>
      <c r="AI365" s="283"/>
      <c r="AJ365" s="283"/>
    </row>
    <row r="366" ht="15.75" customHeight="1">
      <c r="B366" s="283"/>
      <c r="C366" s="283"/>
      <c r="D366" s="283"/>
      <c r="E366" s="283"/>
      <c r="F366" s="283"/>
      <c r="G366" s="283"/>
      <c r="H366" s="283"/>
      <c r="I366" s="283"/>
      <c r="J366" s="283"/>
      <c r="K366" s="283"/>
      <c r="L366" s="283"/>
      <c r="M366" s="283"/>
      <c r="N366" s="283"/>
      <c r="O366" s="283"/>
      <c r="P366" s="283"/>
      <c r="Q366" s="283"/>
      <c r="R366" s="283"/>
      <c r="S366" s="283"/>
      <c r="T366" s="283"/>
      <c r="U366" s="283"/>
      <c r="V366" s="283"/>
      <c r="W366" s="283"/>
      <c r="X366" s="283"/>
      <c r="Y366" s="283"/>
      <c r="Z366" s="283"/>
      <c r="AA366" s="283"/>
      <c r="AB366" s="283"/>
      <c r="AC366" s="283"/>
      <c r="AD366" s="283"/>
      <c r="AE366" s="283"/>
      <c r="AF366" s="283"/>
      <c r="AG366" s="283"/>
      <c r="AH366" s="283"/>
      <c r="AI366" s="283"/>
      <c r="AJ366" s="283"/>
    </row>
    <row r="367" ht="15.75" customHeight="1">
      <c r="B367" s="283"/>
      <c r="C367" s="283"/>
      <c r="D367" s="283"/>
      <c r="E367" s="283"/>
      <c r="F367" s="283"/>
      <c r="G367" s="283"/>
      <c r="H367" s="283"/>
      <c r="I367" s="283"/>
      <c r="J367" s="283"/>
      <c r="K367" s="283"/>
      <c r="L367" s="283"/>
      <c r="M367" s="283"/>
      <c r="N367" s="283"/>
      <c r="O367" s="283"/>
      <c r="P367" s="283"/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283"/>
      <c r="AD367" s="283"/>
      <c r="AE367" s="283"/>
      <c r="AF367" s="283"/>
      <c r="AG367" s="283"/>
      <c r="AH367" s="283"/>
      <c r="AI367" s="283"/>
      <c r="AJ367" s="283"/>
    </row>
    <row r="368" ht="15.75" customHeight="1">
      <c r="B368" s="283"/>
      <c r="C368" s="283"/>
      <c r="D368" s="283"/>
      <c r="E368" s="283"/>
      <c r="F368" s="283"/>
      <c r="G368" s="283"/>
      <c r="H368" s="283"/>
      <c r="I368" s="283"/>
      <c r="J368" s="283"/>
      <c r="K368" s="283"/>
      <c r="L368" s="283"/>
      <c r="M368" s="283"/>
      <c r="N368" s="283"/>
      <c r="O368" s="283"/>
      <c r="P368" s="283"/>
      <c r="Q368" s="283"/>
      <c r="R368" s="283"/>
      <c r="S368" s="283"/>
      <c r="T368" s="283"/>
      <c r="U368" s="283"/>
      <c r="V368" s="283"/>
      <c r="W368" s="283"/>
      <c r="X368" s="283"/>
      <c r="Y368" s="283"/>
      <c r="Z368" s="283"/>
      <c r="AA368" s="283"/>
      <c r="AB368" s="283"/>
      <c r="AC368" s="283"/>
      <c r="AD368" s="283"/>
      <c r="AE368" s="283"/>
      <c r="AF368" s="283"/>
      <c r="AG368" s="283"/>
      <c r="AH368" s="283"/>
      <c r="AI368" s="283"/>
      <c r="AJ368" s="283"/>
    </row>
    <row r="369" ht="15.75" customHeight="1">
      <c r="B369" s="283"/>
      <c r="C369" s="283"/>
      <c r="D369" s="283"/>
      <c r="E369" s="283"/>
      <c r="F369" s="283"/>
      <c r="G369" s="283"/>
      <c r="H369" s="283"/>
      <c r="I369" s="283"/>
      <c r="J369" s="283"/>
      <c r="K369" s="283"/>
      <c r="L369" s="283"/>
      <c r="M369" s="283"/>
      <c r="N369" s="283"/>
      <c r="O369" s="283"/>
      <c r="P369" s="283"/>
      <c r="Q369" s="283"/>
      <c r="R369" s="283"/>
      <c r="S369" s="283"/>
      <c r="T369" s="283"/>
      <c r="U369" s="283"/>
      <c r="V369" s="283"/>
      <c r="W369" s="283"/>
      <c r="X369" s="283"/>
      <c r="Y369" s="283"/>
      <c r="Z369" s="283"/>
      <c r="AA369" s="283"/>
      <c r="AB369" s="283"/>
      <c r="AC369" s="283"/>
      <c r="AD369" s="283"/>
      <c r="AE369" s="283"/>
      <c r="AF369" s="283"/>
      <c r="AG369" s="283"/>
      <c r="AH369" s="283"/>
      <c r="AI369" s="283"/>
      <c r="AJ369" s="283"/>
    </row>
    <row r="370" ht="15.75" customHeight="1">
      <c r="B370" s="283"/>
      <c r="C370" s="283"/>
      <c r="D370" s="283"/>
      <c r="E370" s="283"/>
      <c r="F370" s="283"/>
      <c r="G370" s="283"/>
      <c r="H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</row>
    <row r="371" ht="15.75" customHeight="1">
      <c r="B371" s="283"/>
      <c r="C371" s="283"/>
      <c r="D371" s="283"/>
      <c r="E371" s="283"/>
      <c r="F371" s="283"/>
      <c r="G371" s="283"/>
      <c r="H371" s="283"/>
      <c r="I371" s="283"/>
      <c r="J371" s="283"/>
      <c r="K371" s="283"/>
      <c r="L371" s="283"/>
      <c r="M371" s="283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</row>
    <row r="372" ht="15.75" customHeight="1">
      <c r="B372" s="283"/>
      <c r="C372" s="283"/>
      <c r="D372" s="283"/>
      <c r="E372" s="283"/>
      <c r="F372" s="283"/>
      <c r="G372" s="283"/>
      <c r="H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</row>
    <row r="373" ht="15.75" customHeight="1">
      <c r="B373" s="283"/>
      <c r="C373" s="283"/>
      <c r="D373" s="283"/>
      <c r="E373" s="283"/>
      <c r="F373" s="283"/>
      <c r="G373" s="283"/>
      <c r="H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</row>
    <row r="374" ht="15.75" customHeight="1">
      <c r="B374" s="283"/>
      <c r="C374" s="283"/>
      <c r="D374" s="283"/>
      <c r="E374" s="283"/>
      <c r="F374" s="283"/>
      <c r="G374" s="283"/>
      <c r="H374" s="283"/>
      <c r="I374" s="283"/>
      <c r="J374" s="283"/>
      <c r="K374" s="283"/>
      <c r="L374" s="283"/>
      <c r="M374" s="283"/>
      <c r="N374" s="283"/>
      <c r="O374" s="283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</row>
    <row r="375" ht="15.75" customHeight="1">
      <c r="B375" s="283"/>
      <c r="C375" s="283"/>
      <c r="D375" s="283"/>
      <c r="E375" s="283"/>
      <c r="F375" s="283"/>
      <c r="G375" s="283"/>
      <c r="H375" s="283"/>
      <c r="I375" s="283"/>
      <c r="J375" s="283"/>
      <c r="K375" s="283"/>
      <c r="L375" s="283"/>
      <c r="M375" s="283"/>
      <c r="N375" s="283"/>
      <c r="O375" s="283"/>
      <c r="P375" s="283"/>
      <c r="Q375" s="283"/>
      <c r="R375" s="283"/>
      <c r="S375" s="283"/>
      <c r="T375" s="283"/>
      <c r="U375" s="283"/>
      <c r="V375" s="283"/>
      <c r="W375" s="283"/>
      <c r="X375" s="283"/>
      <c r="Y375" s="283"/>
      <c r="Z375" s="283"/>
      <c r="AA375" s="283"/>
      <c r="AB375" s="283"/>
      <c r="AC375" s="283"/>
      <c r="AD375" s="283"/>
      <c r="AE375" s="283"/>
      <c r="AF375" s="283"/>
      <c r="AG375" s="283"/>
      <c r="AH375" s="283"/>
      <c r="AI375" s="283"/>
      <c r="AJ375" s="283"/>
    </row>
    <row r="376" ht="15.75" customHeight="1">
      <c r="B376" s="283"/>
      <c r="C376" s="283"/>
      <c r="D376" s="283"/>
      <c r="E376" s="283"/>
      <c r="F376" s="283"/>
      <c r="G376" s="283"/>
      <c r="H376" s="283"/>
      <c r="I376" s="283"/>
      <c r="J376" s="283"/>
      <c r="K376" s="283"/>
      <c r="L376" s="283"/>
      <c r="M376" s="283"/>
      <c r="N376" s="283"/>
      <c r="O376" s="283"/>
      <c r="P376" s="283"/>
      <c r="Q376" s="283"/>
      <c r="R376" s="283"/>
      <c r="S376" s="283"/>
      <c r="T376" s="283"/>
      <c r="U376" s="283"/>
      <c r="V376" s="283"/>
      <c r="W376" s="283"/>
      <c r="X376" s="283"/>
      <c r="Y376" s="283"/>
      <c r="Z376" s="283"/>
      <c r="AA376" s="283"/>
      <c r="AB376" s="283"/>
      <c r="AC376" s="283"/>
      <c r="AD376" s="283"/>
      <c r="AE376" s="283"/>
      <c r="AF376" s="283"/>
      <c r="AG376" s="283"/>
      <c r="AH376" s="283"/>
      <c r="AI376" s="283"/>
      <c r="AJ376" s="283"/>
    </row>
    <row r="377" ht="15.75" customHeight="1">
      <c r="B377" s="283"/>
      <c r="C377" s="283"/>
      <c r="D377" s="283"/>
      <c r="E377" s="283"/>
      <c r="F377" s="283"/>
      <c r="G377" s="283"/>
      <c r="H377" s="283"/>
      <c r="I377" s="283"/>
      <c r="J377" s="283"/>
      <c r="K377" s="283"/>
      <c r="L377" s="283"/>
      <c r="M377" s="283"/>
      <c r="N377" s="283"/>
      <c r="O377" s="283"/>
      <c r="P377" s="283"/>
      <c r="Q377" s="283"/>
      <c r="R377" s="283"/>
      <c r="S377" s="283"/>
      <c r="T377" s="283"/>
      <c r="U377" s="283"/>
      <c r="V377" s="283"/>
      <c r="W377" s="283"/>
      <c r="X377" s="283"/>
      <c r="Y377" s="283"/>
      <c r="Z377" s="283"/>
      <c r="AA377" s="283"/>
      <c r="AB377" s="283"/>
      <c r="AC377" s="283"/>
      <c r="AD377" s="283"/>
      <c r="AE377" s="283"/>
      <c r="AF377" s="283"/>
      <c r="AG377" s="283"/>
      <c r="AH377" s="283"/>
      <c r="AI377" s="283"/>
      <c r="AJ377" s="283"/>
    </row>
    <row r="378" ht="15.75" customHeight="1">
      <c r="B378" s="283"/>
      <c r="C378" s="283"/>
      <c r="D378" s="283"/>
      <c r="E378" s="283"/>
      <c r="F378" s="283"/>
      <c r="G378" s="283"/>
      <c r="H378" s="283"/>
      <c r="I378" s="283"/>
      <c r="J378" s="283"/>
      <c r="K378" s="283"/>
      <c r="L378" s="283"/>
      <c r="M378" s="283"/>
      <c r="N378" s="283"/>
      <c r="O378" s="283"/>
      <c r="P378" s="283"/>
      <c r="Q378" s="283"/>
      <c r="R378" s="283"/>
      <c r="S378" s="283"/>
      <c r="T378" s="283"/>
      <c r="U378" s="283"/>
      <c r="V378" s="283"/>
      <c r="W378" s="283"/>
      <c r="X378" s="283"/>
      <c r="Y378" s="283"/>
      <c r="Z378" s="283"/>
      <c r="AA378" s="283"/>
      <c r="AB378" s="283"/>
      <c r="AC378" s="283"/>
      <c r="AD378" s="283"/>
      <c r="AE378" s="283"/>
      <c r="AF378" s="283"/>
      <c r="AG378" s="283"/>
      <c r="AH378" s="283"/>
      <c r="AI378" s="283"/>
      <c r="AJ378" s="283"/>
    </row>
    <row r="379" ht="15.75" customHeight="1">
      <c r="B379" s="283"/>
      <c r="C379" s="283"/>
      <c r="D379" s="283"/>
      <c r="E379" s="283"/>
      <c r="F379" s="283"/>
      <c r="G379" s="283"/>
      <c r="H379" s="283"/>
      <c r="I379" s="283"/>
      <c r="J379" s="283"/>
      <c r="K379" s="283"/>
      <c r="L379" s="283"/>
      <c r="M379" s="283"/>
      <c r="N379" s="283"/>
      <c r="O379" s="283"/>
      <c r="P379" s="283"/>
      <c r="Q379" s="283"/>
      <c r="R379" s="283"/>
      <c r="S379" s="283"/>
      <c r="T379" s="283"/>
      <c r="U379" s="283"/>
      <c r="V379" s="283"/>
      <c r="W379" s="283"/>
      <c r="X379" s="283"/>
      <c r="Y379" s="283"/>
      <c r="Z379" s="283"/>
      <c r="AA379" s="283"/>
      <c r="AB379" s="283"/>
      <c r="AC379" s="283"/>
      <c r="AD379" s="283"/>
      <c r="AE379" s="283"/>
      <c r="AF379" s="283"/>
      <c r="AG379" s="283"/>
      <c r="AH379" s="283"/>
      <c r="AI379" s="283"/>
      <c r="AJ379" s="283"/>
    </row>
    <row r="380" ht="15.75" customHeight="1">
      <c r="B380" s="283"/>
      <c r="C380" s="283"/>
      <c r="D380" s="283"/>
      <c r="E380" s="283"/>
      <c r="F380" s="283"/>
      <c r="G380" s="283"/>
      <c r="H380" s="283"/>
      <c r="I380" s="283"/>
      <c r="J380" s="283"/>
      <c r="K380" s="283"/>
      <c r="L380" s="283"/>
      <c r="M380" s="283"/>
      <c r="N380" s="283"/>
      <c r="O380" s="283"/>
      <c r="P380" s="283"/>
      <c r="Q380" s="283"/>
      <c r="R380" s="283"/>
      <c r="S380" s="283"/>
      <c r="T380" s="283"/>
      <c r="U380" s="283"/>
      <c r="V380" s="283"/>
      <c r="W380" s="283"/>
      <c r="X380" s="283"/>
      <c r="Y380" s="283"/>
      <c r="Z380" s="283"/>
      <c r="AA380" s="283"/>
      <c r="AB380" s="283"/>
      <c r="AC380" s="283"/>
      <c r="AD380" s="283"/>
      <c r="AE380" s="283"/>
      <c r="AF380" s="283"/>
      <c r="AG380" s="283"/>
      <c r="AH380" s="283"/>
      <c r="AI380" s="283"/>
      <c r="AJ380" s="283"/>
    </row>
    <row r="381" ht="15.75" customHeight="1">
      <c r="B381" s="283"/>
      <c r="C381" s="283"/>
      <c r="D381" s="283"/>
      <c r="E381" s="283"/>
      <c r="F381" s="283"/>
      <c r="G381" s="283"/>
      <c r="H381" s="283"/>
      <c r="I381" s="283"/>
      <c r="J381" s="283"/>
      <c r="K381" s="283"/>
      <c r="L381" s="283"/>
      <c r="M381" s="283"/>
      <c r="N381" s="283"/>
      <c r="O381" s="283"/>
      <c r="P381" s="283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283"/>
      <c r="AD381" s="283"/>
      <c r="AE381" s="283"/>
      <c r="AF381" s="283"/>
      <c r="AG381" s="283"/>
      <c r="AH381" s="283"/>
      <c r="AI381" s="283"/>
      <c r="AJ381" s="283"/>
    </row>
    <row r="382" ht="15.75" customHeight="1">
      <c r="B382" s="283"/>
      <c r="C382" s="283"/>
      <c r="D382" s="283"/>
      <c r="E382" s="283"/>
      <c r="F382" s="283"/>
      <c r="G382" s="283"/>
      <c r="H382" s="283"/>
      <c r="I382" s="283"/>
      <c r="J382" s="283"/>
      <c r="K382" s="283"/>
      <c r="L382" s="283"/>
      <c r="M382" s="283"/>
      <c r="N382" s="283"/>
      <c r="O382" s="283"/>
      <c r="P382" s="283"/>
      <c r="Q382" s="283"/>
      <c r="R382" s="283"/>
      <c r="S382" s="283"/>
      <c r="T382" s="283"/>
      <c r="U382" s="283"/>
      <c r="V382" s="283"/>
      <c r="W382" s="283"/>
      <c r="X382" s="283"/>
      <c r="Y382" s="283"/>
      <c r="Z382" s="283"/>
      <c r="AA382" s="283"/>
      <c r="AB382" s="283"/>
      <c r="AC382" s="283"/>
      <c r="AD382" s="283"/>
      <c r="AE382" s="283"/>
      <c r="AF382" s="283"/>
      <c r="AG382" s="283"/>
      <c r="AH382" s="283"/>
      <c r="AI382" s="283"/>
      <c r="AJ382" s="283"/>
    </row>
    <row r="383" ht="15.75" customHeight="1">
      <c r="B383" s="283"/>
      <c r="C383" s="283"/>
      <c r="D383" s="283"/>
      <c r="E383" s="283"/>
      <c r="F383" s="283"/>
      <c r="G383" s="283"/>
      <c r="H383" s="283"/>
      <c r="I383" s="283"/>
      <c r="J383" s="283"/>
      <c r="K383" s="283"/>
      <c r="L383" s="283"/>
      <c r="M383" s="283"/>
      <c r="N383" s="283"/>
      <c r="O383" s="283"/>
      <c r="P383" s="283"/>
      <c r="Q383" s="283"/>
      <c r="R383" s="283"/>
      <c r="S383" s="283"/>
      <c r="T383" s="283"/>
      <c r="U383" s="283"/>
      <c r="V383" s="283"/>
      <c r="W383" s="283"/>
      <c r="X383" s="283"/>
      <c r="Y383" s="283"/>
      <c r="Z383" s="283"/>
      <c r="AA383" s="283"/>
      <c r="AB383" s="283"/>
      <c r="AC383" s="283"/>
      <c r="AD383" s="283"/>
      <c r="AE383" s="283"/>
      <c r="AF383" s="283"/>
      <c r="AG383" s="283"/>
      <c r="AH383" s="283"/>
      <c r="AI383" s="283"/>
      <c r="AJ383" s="283"/>
    </row>
    <row r="384" ht="15.75" customHeight="1">
      <c r="B384" s="283"/>
      <c r="C384" s="283"/>
      <c r="D384" s="283"/>
      <c r="E384" s="283"/>
      <c r="F384" s="283"/>
      <c r="G384" s="283"/>
      <c r="H384" s="283"/>
      <c r="I384" s="283"/>
      <c r="J384" s="283"/>
      <c r="K384" s="283"/>
      <c r="L384" s="283"/>
      <c r="M384" s="283"/>
      <c r="N384" s="283"/>
      <c r="O384" s="283"/>
      <c r="P384" s="283"/>
      <c r="Q384" s="283"/>
      <c r="R384" s="283"/>
      <c r="S384" s="283"/>
      <c r="T384" s="283"/>
      <c r="U384" s="283"/>
      <c r="V384" s="283"/>
      <c r="W384" s="283"/>
      <c r="X384" s="283"/>
      <c r="Y384" s="283"/>
      <c r="Z384" s="283"/>
      <c r="AA384" s="283"/>
      <c r="AB384" s="283"/>
      <c r="AC384" s="283"/>
      <c r="AD384" s="283"/>
      <c r="AE384" s="283"/>
      <c r="AF384" s="283"/>
      <c r="AG384" s="283"/>
      <c r="AH384" s="283"/>
      <c r="AI384" s="283"/>
      <c r="AJ384" s="283"/>
    </row>
    <row r="385" ht="15.75" customHeight="1"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3"/>
      <c r="M385" s="283"/>
      <c r="N385" s="283"/>
      <c r="O385" s="283"/>
      <c r="P385" s="283"/>
      <c r="Q385" s="283"/>
      <c r="R385" s="283"/>
      <c r="S385" s="283"/>
      <c r="T385" s="283"/>
      <c r="U385" s="283"/>
      <c r="V385" s="283"/>
      <c r="W385" s="283"/>
      <c r="X385" s="283"/>
      <c r="Y385" s="283"/>
      <c r="Z385" s="283"/>
      <c r="AA385" s="283"/>
      <c r="AB385" s="283"/>
      <c r="AC385" s="283"/>
      <c r="AD385" s="283"/>
      <c r="AE385" s="283"/>
      <c r="AF385" s="283"/>
      <c r="AG385" s="283"/>
      <c r="AH385" s="283"/>
      <c r="AI385" s="283"/>
      <c r="AJ385" s="283"/>
    </row>
    <row r="386" ht="15.75" customHeight="1">
      <c r="B386" s="283"/>
      <c r="C386" s="283"/>
      <c r="D386" s="283"/>
      <c r="E386" s="283"/>
      <c r="F386" s="283"/>
      <c r="G386" s="283"/>
      <c r="H386" s="283"/>
      <c r="I386" s="283"/>
      <c r="J386" s="283"/>
      <c r="K386" s="283"/>
      <c r="L386" s="283"/>
      <c r="M386" s="283"/>
      <c r="N386" s="283"/>
      <c r="O386" s="283"/>
      <c r="P386" s="283"/>
      <c r="Q386" s="283"/>
      <c r="R386" s="283"/>
      <c r="S386" s="283"/>
      <c r="T386" s="283"/>
      <c r="U386" s="283"/>
      <c r="V386" s="283"/>
      <c r="W386" s="283"/>
      <c r="X386" s="283"/>
      <c r="Y386" s="283"/>
      <c r="Z386" s="283"/>
      <c r="AA386" s="283"/>
      <c r="AB386" s="283"/>
      <c r="AC386" s="283"/>
      <c r="AD386" s="283"/>
      <c r="AE386" s="283"/>
      <c r="AF386" s="283"/>
      <c r="AG386" s="283"/>
      <c r="AH386" s="283"/>
      <c r="AI386" s="283"/>
      <c r="AJ386" s="283"/>
    </row>
    <row r="387" ht="15.75" customHeight="1">
      <c r="B387" s="283"/>
      <c r="C387" s="283"/>
      <c r="D387" s="283"/>
      <c r="E387" s="283"/>
      <c r="F387" s="283"/>
      <c r="G387" s="283"/>
      <c r="H387" s="283"/>
      <c r="I387" s="283"/>
      <c r="J387" s="283"/>
      <c r="K387" s="283"/>
      <c r="L387" s="283"/>
      <c r="M387" s="283"/>
      <c r="N387" s="283"/>
      <c r="O387" s="283"/>
      <c r="P387" s="283"/>
      <c r="Q387" s="283"/>
      <c r="R387" s="283"/>
      <c r="S387" s="283"/>
      <c r="T387" s="283"/>
      <c r="U387" s="283"/>
      <c r="V387" s="283"/>
      <c r="W387" s="283"/>
      <c r="X387" s="283"/>
      <c r="Y387" s="283"/>
      <c r="Z387" s="283"/>
      <c r="AA387" s="283"/>
      <c r="AB387" s="283"/>
      <c r="AC387" s="283"/>
      <c r="AD387" s="283"/>
      <c r="AE387" s="283"/>
      <c r="AF387" s="283"/>
      <c r="AG387" s="283"/>
      <c r="AH387" s="283"/>
      <c r="AI387" s="283"/>
      <c r="AJ387" s="283"/>
    </row>
    <row r="388" ht="15.75" customHeight="1">
      <c r="B388" s="283"/>
      <c r="C388" s="283"/>
      <c r="D388" s="283"/>
      <c r="E388" s="283"/>
      <c r="F388" s="283"/>
      <c r="G388" s="283"/>
      <c r="H388" s="283"/>
      <c r="I388" s="283"/>
      <c r="J388" s="283"/>
      <c r="K388" s="283"/>
      <c r="L388" s="283"/>
      <c r="M388" s="283"/>
      <c r="N388" s="283"/>
      <c r="O388" s="283"/>
      <c r="P388" s="283"/>
      <c r="Q388" s="283"/>
      <c r="R388" s="283"/>
      <c r="S388" s="283"/>
      <c r="T388" s="283"/>
      <c r="U388" s="283"/>
      <c r="V388" s="283"/>
      <c r="W388" s="283"/>
      <c r="X388" s="283"/>
      <c r="Y388" s="283"/>
      <c r="Z388" s="283"/>
      <c r="AA388" s="283"/>
      <c r="AB388" s="283"/>
      <c r="AC388" s="283"/>
      <c r="AD388" s="283"/>
      <c r="AE388" s="283"/>
      <c r="AF388" s="283"/>
      <c r="AG388" s="283"/>
      <c r="AH388" s="283"/>
      <c r="AI388" s="283"/>
      <c r="AJ388" s="283"/>
    </row>
    <row r="389" ht="15.75" customHeight="1">
      <c r="B389" s="283"/>
      <c r="C389" s="283"/>
      <c r="D389" s="283"/>
      <c r="E389" s="283"/>
      <c r="F389" s="283"/>
      <c r="G389" s="283"/>
      <c r="H389" s="283"/>
      <c r="I389" s="283"/>
      <c r="J389" s="283"/>
      <c r="K389" s="283"/>
      <c r="L389" s="283"/>
      <c r="M389" s="283"/>
      <c r="N389" s="283"/>
      <c r="O389" s="283"/>
      <c r="P389" s="283"/>
      <c r="Q389" s="283"/>
      <c r="R389" s="283"/>
      <c r="S389" s="283"/>
      <c r="T389" s="283"/>
      <c r="U389" s="283"/>
      <c r="V389" s="283"/>
      <c r="W389" s="283"/>
      <c r="X389" s="283"/>
      <c r="Y389" s="283"/>
      <c r="Z389" s="283"/>
      <c r="AA389" s="283"/>
      <c r="AB389" s="283"/>
      <c r="AC389" s="283"/>
      <c r="AD389" s="283"/>
      <c r="AE389" s="283"/>
      <c r="AF389" s="283"/>
      <c r="AG389" s="283"/>
      <c r="AH389" s="283"/>
      <c r="AI389" s="283"/>
      <c r="AJ389" s="283"/>
    </row>
    <row r="390" ht="15.75" customHeight="1">
      <c r="B390" s="283"/>
      <c r="C390" s="283"/>
      <c r="D390" s="283"/>
      <c r="E390" s="283"/>
      <c r="F390" s="283"/>
      <c r="G390" s="283"/>
      <c r="H390" s="283"/>
      <c r="I390" s="283"/>
      <c r="J390" s="283"/>
      <c r="K390" s="283"/>
      <c r="L390" s="283"/>
      <c r="M390" s="283"/>
      <c r="N390" s="283"/>
      <c r="O390" s="283"/>
      <c r="P390" s="283"/>
      <c r="Q390" s="283"/>
      <c r="R390" s="283"/>
      <c r="S390" s="283"/>
      <c r="T390" s="283"/>
      <c r="U390" s="283"/>
      <c r="V390" s="283"/>
      <c r="W390" s="283"/>
      <c r="X390" s="283"/>
      <c r="Y390" s="283"/>
      <c r="Z390" s="283"/>
      <c r="AA390" s="283"/>
      <c r="AB390" s="283"/>
      <c r="AC390" s="283"/>
      <c r="AD390" s="283"/>
      <c r="AE390" s="283"/>
      <c r="AF390" s="283"/>
      <c r="AG390" s="283"/>
      <c r="AH390" s="283"/>
      <c r="AI390" s="283"/>
      <c r="AJ390" s="283"/>
    </row>
    <row r="391" ht="15.75" customHeight="1">
      <c r="B391" s="283"/>
      <c r="C391" s="283"/>
      <c r="D391" s="283"/>
      <c r="E391" s="283"/>
      <c r="F391" s="283"/>
      <c r="G391" s="283"/>
      <c r="H391" s="283"/>
      <c r="I391" s="283"/>
      <c r="J391" s="283"/>
      <c r="K391" s="283"/>
      <c r="L391" s="283"/>
      <c r="M391" s="283"/>
      <c r="N391" s="283"/>
      <c r="O391" s="283"/>
      <c r="P391" s="283"/>
      <c r="Q391" s="283"/>
      <c r="R391" s="283"/>
      <c r="S391" s="283"/>
      <c r="T391" s="283"/>
      <c r="U391" s="283"/>
      <c r="V391" s="283"/>
      <c r="W391" s="283"/>
      <c r="X391" s="283"/>
      <c r="Y391" s="283"/>
      <c r="Z391" s="283"/>
      <c r="AA391" s="283"/>
      <c r="AB391" s="283"/>
      <c r="AC391" s="283"/>
      <c r="AD391" s="283"/>
      <c r="AE391" s="283"/>
      <c r="AF391" s="283"/>
      <c r="AG391" s="283"/>
      <c r="AH391" s="283"/>
      <c r="AI391" s="283"/>
      <c r="AJ391" s="283"/>
    </row>
    <row r="392" ht="15.75" customHeight="1">
      <c r="B392" s="283"/>
      <c r="C392" s="283"/>
      <c r="D392" s="283"/>
      <c r="E392" s="283"/>
      <c r="F392" s="283"/>
      <c r="G392" s="283"/>
      <c r="H392" s="283"/>
      <c r="I392" s="283"/>
      <c r="J392" s="283"/>
      <c r="K392" s="283"/>
      <c r="L392" s="283"/>
      <c r="M392" s="283"/>
      <c r="N392" s="283"/>
      <c r="O392" s="283"/>
      <c r="P392" s="283"/>
      <c r="Q392" s="283"/>
      <c r="R392" s="283"/>
      <c r="S392" s="283"/>
      <c r="T392" s="283"/>
      <c r="U392" s="283"/>
      <c r="V392" s="283"/>
      <c r="W392" s="283"/>
      <c r="X392" s="283"/>
      <c r="Y392" s="283"/>
      <c r="Z392" s="283"/>
      <c r="AA392" s="283"/>
      <c r="AB392" s="283"/>
      <c r="AC392" s="283"/>
      <c r="AD392" s="283"/>
      <c r="AE392" s="283"/>
      <c r="AF392" s="283"/>
      <c r="AG392" s="283"/>
      <c r="AH392" s="283"/>
      <c r="AI392" s="283"/>
      <c r="AJ392" s="283"/>
    </row>
    <row r="393" ht="15.75" customHeight="1">
      <c r="B393" s="283"/>
      <c r="C393" s="283"/>
      <c r="D393" s="283"/>
      <c r="E393" s="283"/>
      <c r="F393" s="283"/>
      <c r="G393" s="283"/>
      <c r="H393" s="283"/>
      <c r="I393" s="283"/>
      <c r="J393" s="283"/>
      <c r="K393" s="283"/>
      <c r="L393" s="283"/>
      <c r="M393" s="283"/>
      <c r="N393" s="283"/>
      <c r="O393" s="283"/>
      <c r="P393" s="283"/>
      <c r="Q393" s="283"/>
      <c r="R393" s="283"/>
      <c r="S393" s="283"/>
      <c r="T393" s="283"/>
      <c r="U393" s="283"/>
      <c r="V393" s="283"/>
      <c r="W393" s="283"/>
      <c r="X393" s="283"/>
      <c r="Y393" s="283"/>
      <c r="Z393" s="283"/>
      <c r="AA393" s="283"/>
      <c r="AB393" s="283"/>
      <c r="AC393" s="283"/>
      <c r="AD393" s="283"/>
      <c r="AE393" s="283"/>
      <c r="AF393" s="283"/>
      <c r="AG393" s="283"/>
      <c r="AH393" s="283"/>
      <c r="AI393" s="283"/>
      <c r="AJ393" s="283"/>
    </row>
    <row r="394" ht="15.75" customHeight="1">
      <c r="B394" s="283"/>
      <c r="C394" s="283"/>
      <c r="D394" s="283"/>
      <c r="E394" s="283"/>
      <c r="F394" s="283"/>
      <c r="G394" s="283"/>
      <c r="H394" s="283"/>
      <c r="I394" s="283"/>
      <c r="J394" s="283"/>
      <c r="K394" s="283"/>
      <c r="L394" s="283"/>
      <c r="M394" s="283"/>
      <c r="N394" s="283"/>
      <c r="O394" s="283"/>
      <c r="P394" s="283"/>
      <c r="Q394" s="283"/>
      <c r="R394" s="283"/>
      <c r="S394" s="283"/>
      <c r="T394" s="283"/>
      <c r="U394" s="283"/>
      <c r="V394" s="283"/>
      <c r="W394" s="283"/>
      <c r="X394" s="283"/>
      <c r="Y394" s="283"/>
      <c r="Z394" s="283"/>
      <c r="AA394" s="283"/>
      <c r="AB394" s="283"/>
      <c r="AC394" s="283"/>
      <c r="AD394" s="283"/>
      <c r="AE394" s="283"/>
      <c r="AF394" s="283"/>
      <c r="AG394" s="283"/>
      <c r="AH394" s="283"/>
      <c r="AI394" s="283"/>
      <c r="AJ394" s="283"/>
    </row>
    <row r="395" ht="15.75" customHeight="1">
      <c r="B395" s="283"/>
      <c r="C395" s="283"/>
      <c r="D395" s="283"/>
      <c r="E395" s="283"/>
      <c r="F395" s="283"/>
      <c r="G395" s="283"/>
      <c r="H395" s="283"/>
      <c r="I395" s="283"/>
      <c r="J395" s="283"/>
      <c r="K395" s="283"/>
      <c r="L395" s="283"/>
      <c r="M395" s="283"/>
      <c r="N395" s="283"/>
      <c r="O395" s="283"/>
      <c r="P395" s="283"/>
      <c r="Q395" s="283"/>
      <c r="R395" s="283"/>
      <c r="S395" s="283"/>
      <c r="T395" s="283"/>
      <c r="U395" s="283"/>
      <c r="V395" s="283"/>
      <c r="W395" s="283"/>
      <c r="X395" s="283"/>
      <c r="Y395" s="283"/>
      <c r="Z395" s="283"/>
      <c r="AA395" s="283"/>
      <c r="AB395" s="283"/>
      <c r="AC395" s="283"/>
      <c r="AD395" s="283"/>
      <c r="AE395" s="283"/>
      <c r="AF395" s="283"/>
      <c r="AG395" s="283"/>
      <c r="AH395" s="283"/>
      <c r="AI395" s="283"/>
      <c r="AJ395" s="283"/>
    </row>
    <row r="396" ht="15.75" customHeight="1">
      <c r="B396" s="283"/>
      <c r="C396" s="283"/>
      <c r="D396" s="283"/>
      <c r="E396" s="283"/>
      <c r="F396" s="283"/>
      <c r="G396" s="283"/>
      <c r="H396" s="283"/>
      <c r="I396" s="283"/>
      <c r="J396" s="283"/>
      <c r="K396" s="283"/>
      <c r="L396" s="283"/>
      <c r="M396" s="283"/>
      <c r="N396" s="283"/>
      <c r="O396" s="283"/>
      <c r="P396" s="283"/>
      <c r="Q396" s="283"/>
      <c r="R396" s="283"/>
      <c r="S396" s="283"/>
      <c r="T396" s="283"/>
      <c r="U396" s="283"/>
      <c r="V396" s="283"/>
      <c r="W396" s="283"/>
      <c r="X396" s="283"/>
      <c r="Y396" s="283"/>
      <c r="Z396" s="283"/>
      <c r="AA396" s="283"/>
      <c r="AB396" s="283"/>
      <c r="AC396" s="283"/>
      <c r="AD396" s="283"/>
      <c r="AE396" s="283"/>
      <c r="AF396" s="283"/>
      <c r="AG396" s="283"/>
      <c r="AH396" s="283"/>
      <c r="AI396" s="283"/>
      <c r="AJ396" s="283"/>
    </row>
    <row r="397" ht="15.75" customHeight="1">
      <c r="B397" s="283"/>
      <c r="C397" s="283"/>
      <c r="D397" s="283"/>
      <c r="E397" s="283"/>
      <c r="F397" s="283"/>
      <c r="G397" s="283"/>
      <c r="H397" s="283"/>
      <c r="I397" s="283"/>
      <c r="J397" s="283"/>
      <c r="K397" s="283"/>
      <c r="L397" s="283"/>
      <c r="M397" s="283"/>
      <c r="N397" s="283"/>
      <c r="O397" s="283"/>
      <c r="P397" s="283"/>
      <c r="Q397" s="283"/>
      <c r="R397" s="283"/>
      <c r="S397" s="283"/>
      <c r="T397" s="283"/>
      <c r="U397" s="283"/>
      <c r="V397" s="283"/>
      <c r="W397" s="283"/>
      <c r="X397" s="283"/>
      <c r="Y397" s="283"/>
      <c r="Z397" s="283"/>
      <c r="AA397" s="283"/>
      <c r="AB397" s="283"/>
      <c r="AC397" s="283"/>
      <c r="AD397" s="283"/>
      <c r="AE397" s="283"/>
      <c r="AF397" s="283"/>
      <c r="AG397" s="283"/>
      <c r="AH397" s="283"/>
      <c r="AI397" s="283"/>
      <c r="AJ397" s="283"/>
    </row>
    <row r="398" ht="15.75" customHeight="1">
      <c r="B398" s="283"/>
      <c r="C398" s="283"/>
      <c r="D398" s="283"/>
      <c r="E398" s="283"/>
      <c r="F398" s="283"/>
      <c r="G398" s="283"/>
      <c r="H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</row>
    <row r="399" ht="15.75" customHeight="1">
      <c r="B399" s="283"/>
      <c r="C399" s="283"/>
      <c r="D399" s="283"/>
      <c r="E399" s="283"/>
      <c r="F399" s="283"/>
      <c r="G399" s="283"/>
      <c r="H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283"/>
      <c r="AD399" s="283"/>
      <c r="AE399" s="283"/>
      <c r="AF399" s="283"/>
      <c r="AG399" s="283"/>
      <c r="AH399" s="283"/>
      <c r="AI399" s="283"/>
      <c r="AJ399" s="283"/>
    </row>
    <row r="400" ht="15.75" customHeight="1">
      <c r="B400" s="283"/>
      <c r="C400" s="283"/>
      <c r="D400" s="283"/>
      <c r="E400" s="283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</row>
    <row r="401" ht="15.75" customHeight="1">
      <c r="B401" s="283"/>
      <c r="C401" s="283"/>
      <c r="D401" s="283"/>
      <c r="E401" s="283"/>
      <c r="F401" s="283"/>
      <c r="G401" s="283"/>
      <c r="H401" s="283"/>
      <c r="I401" s="283"/>
      <c r="J401" s="283"/>
      <c r="K401" s="283"/>
      <c r="L401" s="283"/>
      <c r="M401" s="283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83"/>
      <c r="AI401" s="283"/>
      <c r="AJ401" s="283"/>
    </row>
    <row r="402" ht="15.75" customHeight="1">
      <c r="B402" s="283"/>
      <c r="C402" s="283"/>
      <c r="D402" s="283"/>
      <c r="E402" s="283"/>
      <c r="F402" s="283"/>
      <c r="G402" s="283"/>
      <c r="H402" s="283"/>
      <c r="I402" s="283"/>
      <c r="J402" s="283"/>
      <c r="K402" s="283"/>
      <c r="L402" s="283"/>
      <c r="M402" s="283"/>
      <c r="N402" s="283"/>
      <c r="O402" s="283"/>
      <c r="P402" s="283"/>
      <c r="Q402" s="283"/>
      <c r="R402" s="283"/>
      <c r="S402" s="283"/>
      <c r="T402" s="283"/>
      <c r="U402" s="283"/>
      <c r="V402" s="283"/>
      <c r="W402" s="283"/>
      <c r="X402" s="283"/>
      <c r="Y402" s="283"/>
      <c r="Z402" s="283"/>
      <c r="AA402" s="283"/>
      <c r="AB402" s="283"/>
      <c r="AC402" s="283"/>
      <c r="AD402" s="283"/>
      <c r="AE402" s="283"/>
      <c r="AF402" s="283"/>
      <c r="AG402" s="283"/>
      <c r="AH402" s="283"/>
      <c r="AI402" s="283"/>
      <c r="AJ402" s="283"/>
    </row>
    <row r="403" ht="15.75" customHeight="1">
      <c r="B403" s="283"/>
      <c r="C403" s="283"/>
      <c r="D403" s="283"/>
      <c r="E403" s="283"/>
      <c r="F403" s="283"/>
      <c r="G403" s="283"/>
      <c r="H403" s="283"/>
      <c r="I403" s="283"/>
      <c r="J403" s="283"/>
      <c r="K403" s="283"/>
      <c r="L403" s="283"/>
      <c r="M403" s="283"/>
      <c r="N403" s="283"/>
      <c r="O403" s="283"/>
      <c r="P403" s="283"/>
      <c r="Q403" s="283"/>
      <c r="R403" s="283"/>
      <c r="S403" s="283"/>
      <c r="T403" s="283"/>
      <c r="U403" s="283"/>
      <c r="V403" s="283"/>
      <c r="W403" s="283"/>
      <c r="X403" s="283"/>
      <c r="Y403" s="283"/>
      <c r="Z403" s="283"/>
      <c r="AA403" s="283"/>
      <c r="AB403" s="283"/>
      <c r="AC403" s="283"/>
      <c r="AD403" s="283"/>
      <c r="AE403" s="283"/>
      <c r="AF403" s="283"/>
      <c r="AG403" s="283"/>
      <c r="AH403" s="283"/>
      <c r="AI403" s="283"/>
      <c r="AJ403" s="283"/>
    </row>
    <row r="404" ht="15.75" customHeight="1">
      <c r="B404" s="283"/>
      <c r="C404" s="283"/>
      <c r="D404" s="283"/>
      <c r="E404" s="283"/>
      <c r="F404" s="283"/>
      <c r="G404" s="283"/>
      <c r="H404" s="283"/>
      <c r="I404" s="283"/>
      <c r="J404" s="283"/>
      <c r="K404" s="283"/>
      <c r="L404" s="283"/>
      <c r="M404" s="283"/>
      <c r="N404" s="283"/>
      <c r="O404" s="283"/>
      <c r="P404" s="283"/>
      <c r="Q404" s="283"/>
      <c r="R404" s="283"/>
      <c r="S404" s="283"/>
      <c r="T404" s="283"/>
      <c r="U404" s="283"/>
      <c r="V404" s="283"/>
      <c r="W404" s="283"/>
      <c r="X404" s="283"/>
      <c r="Y404" s="283"/>
      <c r="Z404" s="283"/>
      <c r="AA404" s="283"/>
      <c r="AB404" s="283"/>
      <c r="AC404" s="283"/>
      <c r="AD404" s="283"/>
      <c r="AE404" s="283"/>
      <c r="AF404" s="283"/>
      <c r="AG404" s="283"/>
      <c r="AH404" s="283"/>
      <c r="AI404" s="283"/>
      <c r="AJ404" s="283"/>
    </row>
    <row r="405" ht="15.75" customHeight="1">
      <c r="B405" s="283"/>
      <c r="C405" s="283"/>
      <c r="D405" s="283"/>
      <c r="E405" s="283"/>
      <c r="F405" s="283"/>
      <c r="G405" s="283"/>
      <c r="H405" s="283"/>
      <c r="I405" s="283"/>
      <c r="J405" s="283"/>
      <c r="K405" s="283"/>
      <c r="L405" s="283"/>
      <c r="M405" s="283"/>
      <c r="N405" s="283"/>
      <c r="O405" s="283"/>
      <c r="P405" s="283"/>
      <c r="Q405" s="283"/>
      <c r="R405" s="283"/>
      <c r="S405" s="283"/>
      <c r="T405" s="283"/>
      <c r="U405" s="283"/>
      <c r="V405" s="283"/>
      <c r="W405" s="283"/>
      <c r="X405" s="283"/>
      <c r="Y405" s="283"/>
      <c r="Z405" s="283"/>
      <c r="AA405" s="283"/>
      <c r="AB405" s="283"/>
      <c r="AC405" s="283"/>
      <c r="AD405" s="283"/>
      <c r="AE405" s="283"/>
      <c r="AF405" s="283"/>
      <c r="AG405" s="283"/>
      <c r="AH405" s="283"/>
      <c r="AI405" s="283"/>
      <c r="AJ405" s="283"/>
    </row>
    <row r="406" ht="15.75" customHeight="1">
      <c r="B406" s="283"/>
      <c r="C406" s="283"/>
      <c r="D406" s="283"/>
      <c r="E406" s="283"/>
      <c r="F406" s="283"/>
      <c r="G406" s="283"/>
      <c r="H406" s="283"/>
      <c r="I406" s="283"/>
      <c r="J406" s="283"/>
      <c r="K406" s="283"/>
      <c r="L406" s="283"/>
      <c r="M406" s="283"/>
      <c r="N406" s="283"/>
      <c r="O406" s="283"/>
      <c r="P406" s="283"/>
      <c r="Q406" s="283"/>
      <c r="R406" s="283"/>
      <c r="S406" s="283"/>
      <c r="T406" s="283"/>
      <c r="U406" s="283"/>
      <c r="V406" s="283"/>
      <c r="W406" s="283"/>
      <c r="X406" s="283"/>
      <c r="Y406" s="283"/>
      <c r="Z406" s="283"/>
      <c r="AA406" s="283"/>
      <c r="AB406" s="283"/>
      <c r="AC406" s="283"/>
      <c r="AD406" s="283"/>
      <c r="AE406" s="283"/>
      <c r="AF406" s="283"/>
      <c r="AG406" s="283"/>
      <c r="AH406" s="283"/>
      <c r="AI406" s="283"/>
      <c r="AJ406" s="283"/>
    </row>
    <row r="407" ht="15.75" customHeight="1">
      <c r="B407" s="283"/>
      <c r="C407" s="283"/>
      <c r="D407" s="283"/>
      <c r="E407" s="283"/>
      <c r="F407" s="283"/>
      <c r="G407" s="283"/>
      <c r="H407" s="283"/>
      <c r="I407" s="283"/>
      <c r="J407" s="283"/>
      <c r="K407" s="283"/>
      <c r="L407" s="283"/>
      <c r="M407" s="283"/>
      <c r="N407" s="283"/>
      <c r="O407" s="283"/>
      <c r="P407" s="283"/>
      <c r="Q407" s="283"/>
      <c r="R407" s="283"/>
      <c r="S407" s="283"/>
      <c r="T407" s="283"/>
      <c r="U407" s="283"/>
      <c r="V407" s="283"/>
      <c r="W407" s="283"/>
      <c r="X407" s="283"/>
      <c r="Y407" s="283"/>
      <c r="Z407" s="283"/>
      <c r="AA407" s="283"/>
      <c r="AB407" s="283"/>
      <c r="AC407" s="283"/>
      <c r="AD407" s="283"/>
      <c r="AE407" s="283"/>
      <c r="AF407" s="283"/>
      <c r="AG407" s="283"/>
      <c r="AH407" s="283"/>
      <c r="AI407" s="283"/>
      <c r="AJ407" s="283"/>
    </row>
    <row r="408" ht="15.75" customHeight="1">
      <c r="B408" s="283"/>
      <c r="C408" s="283"/>
      <c r="D408" s="283"/>
      <c r="E408" s="283"/>
      <c r="F408" s="283"/>
      <c r="G408" s="283"/>
      <c r="H408" s="283"/>
      <c r="I408" s="283"/>
      <c r="J408" s="283"/>
      <c r="K408" s="283"/>
      <c r="L408" s="283"/>
      <c r="M408" s="283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283"/>
      <c r="AD408" s="283"/>
      <c r="AE408" s="283"/>
      <c r="AF408" s="283"/>
      <c r="AG408" s="283"/>
      <c r="AH408" s="283"/>
      <c r="AI408" s="283"/>
      <c r="AJ408" s="283"/>
    </row>
    <row r="409" ht="15.75" customHeight="1">
      <c r="B409" s="283"/>
      <c r="C409" s="283"/>
      <c r="D409" s="283"/>
      <c r="E409" s="283"/>
      <c r="F409" s="283"/>
      <c r="G409" s="283"/>
      <c r="H409" s="283"/>
      <c r="I409" s="283"/>
      <c r="J409" s="283"/>
      <c r="K409" s="283"/>
      <c r="L409" s="283"/>
      <c r="M409" s="283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  <c r="X409" s="283"/>
      <c r="Y409" s="283"/>
      <c r="Z409" s="283"/>
      <c r="AA409" s="283"/>
      <c r="AB409" s="283"/>
      <c r="AC409" s="283"/>
      <c r="AD409" s="283"/>
      <c r="AE409" s="283"/>
      <c r="AF409" s="283"/>
      <c r="AG409" s="283"/>
      <c r="AH409" s="283"/>
      <c r="AI409" s="283"/>
      <c r="AJ409" s="283"/>
    </row>
    <row r="410" ht="15.75" customHeight="1"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83"/>
      <c r="AC410" s="283"/>
      <c r="AD410" s="283"/>
      <c r="AE410" s="283"/>
      <c r="AF410" s="283"/>
      <c r="AG410" s="283"/>
      <c r="AH410" s="283"/>
      <c r="AI410" s="283"/>
      <c r="AJ410" s="283"/>
    </row>
    <row r="411" ht="15.75" customHeight="1">
      <c r="B411" s="283"/>
      <c r="C411" s="283"/>
      <c r="D411" s="283"/>
      <c r="E411" s="283"/>
      <c r="F411" s="283"/>
      <c r="G411" s="283"/>
      <c r="H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283"/>
      <c r="V411" s="283"/>
      <c r="W411" s="283"/>
      <c r="X411" s="283"/>
      <c r="Y411" s="283"/>
      <c r="Z411" s="283"/>
      <c r="AA411" s="283"/>
      <c r="AB411" s="283"/>
      <c r="AC411" s="283"/>
      <c r="AD411" s="283"/>
      <c r="AE411" s="283"/>
      <c r="AF411" s="283"/>
      <c r="AG411" s="283"/>
      <c r="AH411" s="283"/>
      <c r="AI411" s="283"/>
      <c r="AJ411" s="283"/>
    </row>
    <row r="412" ht="15.75" customHeight="1">
      <c r="B412" s="283"/>
      <c r="C412" s="283"/>
      <c r="D412" s="283"/>
      <c r="E412" s="283"/>
      <c r="F412" s="283"/>
      <c r="G412" s="283"/>
      <c r="H412" s="283"/>
      <c r="I412" s="283"/>
      <c r="J412" s="283"/>
      <c r="K412" s="283"/>
      <c r="L412" s="283"/>
      <c r="M412" s="283"/>
      <c r="N412" s="283"/>
      <c r="O412" s="283"/>
      <c r="P412" s="283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283"/>
      <c r="AD412" s="283"/>
      <c r="AE412" s="283"/>
      <c r="AF412" s="283"/>
      <c r="AG412" s="283"/>
      <c r="AH412" s="283"/>
      <c r="AI412" s="283"/>
      <c r="AJ412" s="283"/>
    </row>
    <row r="413" ht="15.75" customHeight="1">
      <c r="B413" s="283"/>
      <c r="C413" s="283"/>
      <c r="D413" s="283"/>
      <c r="E413" s="283"/>
      <c r="F413" s="283"/>
      <c r="G413" s="283"/>
      <c r="H413" s="283"/>
      <c r="I413" s="283"/>
      <c r="J413" s="283"/>
      <c r="K413" s="283"/>
      <c r="L413" s="283"/>
      <c r="M413" s="283"/>
      <c r="N413" s="283"/>
      <c r="O413" s="283"/>
      <c r="P413" s="283"/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283"/>
      <c r="AD413" s="283"/>
      <c r="AE413" s="283"/>
      <c r="AF413" s="283"/>
      <c r="AG413" s="283"/>
      <c r="AH413" s="283"/>
      <c r="AI413" s="283"/>
      <c r="AJ413" s="283"/>
    </row>
    <row r="414" ht="15.75" customHeight="1">
      <c r="B414" s="283"/>
      <c r="C414" s="283"/>
      <c r="D414" s="283"/>
      <c r="E414" s="283"/>
      <c r="F414" s="283"/>
      <c r="G414" s="283"/>
      <c r="H414" s="283"/>
      <c r="I414" s="283"/>
      <c r="J414" s="283"/>
      <c r="K414" s="283"/>
      <c r="L414" s="283"/>
      <c r="M414" s="283"/>
      <c r="N414" s="283"/>
      <c r="O414" s="283"/>
      <c r="P414" s="283"/>
      <c r="Q414" s="283"/>
      <c r="R414" s="283"/>
      <c r="S414" s="283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283"/>
      <c r="AD414" s="283"/>
      <c r="AE414" s="283"/>
      <c r="AF414" s="283"/>
      <c r="AG414" s="283"/>
      <c r="AH414" s="283"/>
      <c r="AI414" s="283"/>
      <c r="AJ414" s="283"/>
    </row>
    <row r="415" ht="15.75" customHeight="1">
      <c r="B415" s="283"/>
      <c r="C415" s="283"/>
      <c r="D415" s="283"/>
      <c r="E415" s="283"/>
      <c r="F415" s="283"/>
      <c r="G415" s="283"/>
      <c r="H415" s="283"/>
      <c r="I415" s="283"/>
      <c r="J415" s="283"/>
      <c r="K415" s="283"/>
      <c r="L415" s="283"/>
      <c r="M415" s="283"/>
      <c r="N415" s="283"/>
      <c r="O415" s="283"/>
      <c r="P415" s="283"/>
      <c r="Q415" s="283"/>
      <c r="R415" s="283"/>
      <c r="S415" s="283"/>
      <c r="T415" s="283"/>
      <c r="U415" s="283"/>
      <c r="V415" s="283"/>
      <c r="W415" s="283"/>
      <c r="X415" s="283"/>
      <c r="Y415" s="283"/>
      <c r="Z415" s="283"/>
      <c r="AA415" s="283"/>
      <c r="AB415" s="283"/>
      <c r="AC415" s="283"/>
      <c r="AD415" s="283"/>
      <c r="AE415" s="283"/>
      <c r="AF415" s="283"/>
      <c r="AG415" s="283"/>
      <c r="AH415" s="283"/>
      <c r="AI415" s="283"/>
      <c r="AJ415" s="283"/>
    </row>
    <row r="416" ht="15.75" customHeight="1">
      <c r="B416" s="283"/>
      <c r="C416" s="283"/>
      <c r="D416" s="283"/>
      <c r="E416" s="283"/>
      <c r="F416" s="283"/>
      <c r="G416" s="283"/>
      <c r="H416" s="283"/>
      <c r="I416" s="283"/>
      <c r="J416" s="283"/>
      <c r="K416" s="283"/>
      <c r="L416" s="283"/>
      <c r="M416" s="283"/>
      <c r="N416" s="283"/>
      <c r="O416" s="283"/>
      <c r="P416" s="283"/>
      <c r="Q416" s="283"/>
      <c r="R416" s="283"/>
      <c r="S416" s="283"/>
      <c r="T416" s="283"/>
      <c r="U416" s="283"/>
      <c r="V416" s="283"/>
      <c r="W416" s="283"/>
      <c r="X416" s="283"/>
      <c r="Y416" s="283"/>
      <c r="Z416" s="283"/>
      <c r="AA416" s="283"/>
      <c r="AB416" s="283"/>
      <c r="AC416" s="283"/>
      <c r="AD416" s="283"/>
      <c r="AE416" s="283"/>
      <c r="AF416" s="283"/>
      <c r="AG416" s="283"/>
      <c r="AH416" s="283"/>
      <c r="AI416" s="283"/>
      <c r="AJ416" s="283"/>
    </row>
    <row r="417" ht="15.75" customHeight="1">
      <c r="B417" s="283"/>
      <c r="C417" s="283"/>
      <c r="D417" s="283"/>
      <c r="E417" s="283"/>
      <c r="F417" s="283"/>
      <c r="G417" s="283"/>
      <c r="H417" s="283"/>
      <c r="I417" s="283"/>
      <c r="J417" s="283"/>
      <c r="K417" s="283"/>
      <c r="L417" s="283"/>
      <c r="M417" s="283"/>
      <c r="N417" s="283"/>
      <c r="O417" s="283"/>
      <c r="P417" s="283"/>
      <c r="Q417" s="283"/>
      <c r="R417" s="283"/>
      <c r="S417" s="283"/>
      <c r="T417" s="283"/>
      <c r="U417" s="283"/>
      <c r="V417" s="283"/>
      <c r="W417" s="283"/>
      <c r="X417" s="283"/>
      <c r="Y417" s="283"/>
      <c r="Z417" s="283"/>
      <c r="AA417" s="283"/>
      <c r="AB417" s="283"/>
      <c r="AC417" s="283"/>
      <c r="AD417" s="283"/>
      <c r="AE417" s="283"/>
      <c r="AF417" s="283"/>
      <c r="AG417" s="283"/>
      <c r="AH417" s="283"/>
      <c r="AI417" s="283"/>
      <c r="AJ417" s="283"/>
    </row>
    <row r="418" ht="15.75" customHeight="1">
      <c r="B418" s="283"/>
      <c r="C418" s="283"/>
      <c r="D418" s="283"/>
      <c r="E418" s="283"/>
      <c r="F418" s="283"/>
      <c r="G418" s="283"/>
      <c r="H418" s="283"/>
      <c r="I418" s="283"/>
      <c r="J418" s="283"/>
      <c r="K418" s="283"/>
      <c r="L418" s="283"/>
      <c r="M418" s="283"/>
      <c r="N418" s="283"/>
      <c r="O418" s="283"/>
      <c r="P418" s="283"/>
      <c r="Q418" s="283"/>
      <c r="R418" s="283"/>
      <c r="S418" s="283"/>
      <c r="T418" s="283"/>
      <c r="U418" s="283"/>
      <c r="V418" s="283"/>
      <c r="W418" s="283"/>
      <c r="X418" s="283"/>
      <c r="Y418" s="283"/>
      <c r="Z418" s="283"/>
      <c r="AA418" s="283"/>
      <c r="AB418" s="283"/>
      <c r="AC418" s="283"/>
      <c r="AD418" s="283"/>
      <c r="AE418" s="283"/>
      <c r="AF418" s="283"/>
      <c r="AG418" s="283"/>
      <c r="AH418" s="283"/>
      <c r="AI418" s="283"/>
      <c r="AJ418" s="283"/>
    </row>
    <row r="419" ht="15.75" customHeight="1">
      <c r="B419" s="283"/>
      <c r="C419" s="283"/>
      <c r="D419" s="283"/>
      <c r="E419" s="283"/>
      <c r="F419" s="283"/>
      <c r="G419" s="283"/>
      <c r="H419" s="283"/>
      <c r="I419" s="283"/>
      <c r="J419" s="283"/>
      <c r="K419" s="283"/>
      <c r="L419" s="283"/>
      <c r="M419" s="283"/>
      <c r="N419" s="283"/>
      <c r="O419" s="283"/>
      <c r="P419" s="283"/>
      <c r="Q419" s="283"/>
      <c r="R419" s="283"/>
      <c r="S419" s="283"/>
      <c r="T419" s="283"/>
      <c r="U419" s="283"/>
      <c r="V419" s="283"/>
      <c r="W419" s="283"/>
      <c r="X419" s="283"/>
      <c r="Y419" s="283"/>
      <c r="Z419" s="283"/>
      <c r="AA419" s="283"/>
      <c r="AB419" s="283"/>
      <c r="AC419" s="283"/>
      <c r="AD419" s="283"/>
      <c r="AE419" s="283"/>
      <c r="AF419" s="283"/>
      <c r="AG419" s="283"/>
      <c r="AH419" s="283"/>
      <c r="AI419" s="283"/>
      <c r="AJ419" s="283"/>
    </row>
    <row r="420" ht="15.75" customHeight="1">
      <c r="B420" s="283"/>
      <c r="C420" s="283"/>
      <c r="D420" s="283"/>
      <c r="E420" s="283"/>
      <c r="F420" s="283"/>
      <c r="G420" s="283"/>
      <c r="H420" s="283"/>
      <c r="I420" s="283"/>
      <c r="J420" s="283"/>
      <c r="K420" s="283"/>
      <c r="L420" s="283"/>
      <c r="M420" s="283"/>
      <c r="N420" s="283"/>
      <c r="O420" s="283"/>
      <c r="P420" s="283"/>
      <c r="Q420" s="283"/>
      <c r="R420" s="283"/>
      <c r="S420" s="283"/>
      <c r="T420" s="283"/>
      <c r="U420" s="283"/>
      <c r="V420" s="283"/>
      <c r="W420" s="283"/>
      <c r="X420" s="283"/>
      <c r="Y420" s="283"/>
      <c r="Z420" s="283"/>
      <c r="AA420" s="283"/>
      <c r="AB420" s="283"/>
      <c r="AC420" s="283"/>
      <c r="AD420" s="283"/>
      <c r="AE420" s="283"/>
      <c r="AF420" s="283"/>
      <c r="AG420" s="283"/>
      <c r="AH420" s="283"/>
      <c r="AI420" s="283"/>
      <c r="AJ420" s="283"/>
    </row>
    <row r="421" ht="15.75" customHeight="1">
      <c r="B421" s="283"/>
      <c r="C421" s="283"/>
      <c r="D421" s="283"/>
      <c r="E421" s="283"/>
      <c r="F421" s="283"/>
      <c r="G421" s="283"/>
      <c r="H421" s="283"/>
      <c r="I421" s="283"/>
      <c r="J421" s="283"/>
      <c r="K421" s="283"/>
      <c r="L421" s="283"/>
      <c r="M421" s="283"/>
      <c r="N421" s="283"/>
      <c r="O421" s="283"/>
      <c r="P421" s="283"/>
      <c r="Q421" s="283"/>
      <c r="R421" s="283"/>
      <c r="S421" s="283"/>
      <c r="T421" s="283"/>
      <c r="U421" s="283"/>
      <c r="V421" s="283"/>
      <c r="W421" s="283"/>
      <c r="X421" s="283"/>
      <c r="Y421" s="283"/>
      <c r="Z421" s="283"/>
      <c r="AA421" s="283"/>
      <c r="AB421" s="283"/>
      <c r="AC421" s="283"/>
      <c r="AD421" s="283"/>
      <c r="AE421" s="283"/>
      <c r="AF421" s="283"/>
      <c r="AG421" s="283"/>
      <c r="AH421" s="283"/>
      <c r="AI421" s="283"/>
      <c r="AJ421" s="283"/>
    </row>
    <row r="422" ht="15.75" customHeight="1">
      <c r="B422" s="283"/>
      <c r="C422" s="283"/>
      <c r="D422" s="283"/>
      <c r="E422" s="283"/>
      <c r="F422" s="283"/>
      <c r="G422" s="283"/>
      <c r="H422" s="283"/>
      <c r="I422" s="283"/>
      <c r="J422" s="283"/>
      <c r="K422" s="283"/>
      <c r="L422" s="283"/>
      <c r="M422" s="283"/>
      <c r="N422" s="283"/>
      <c r="O422" s="283"/>
      <c r="P422" s="283"/>
      <c r="Q422" s="283"/>
      <c r="R422" s="283"/>
      <c r="S422" s="283"/>
      <c r="T422" s="283"/>
      <c r="U422" s="283"/>
      <c r="V422" s="283"/>
      <c r="W422" s="283"/>
      <c r="X422" s="283"/>
      <c r="Y422" s="283"/>
      <c r="Z422" s="283"/>
      <c r="AA422" s="283"/>
      <c r="AB422" s="283"/>
      <c r="AC422" s="283"/>
      <c r="AD422" s="283"/>
      <c r="AE422" s="283"/>
      <c r="AF422" s="283"/>
      <c r="AG422" s="283"/>
      <c r="AH422" s="283"/>
      <c r="AI422" s="283"/>
      <c r="AJ422" s="283"/>
    </row>
    <row r="423" ht="15.75" customHeight="1">
      <c r="B423" s="283"/>
      <c r="C423" s="283"/>
      <c r="D423" s="283"/>
      <c r="E423" s="283"/>
      <c r="F423" s="283"/>
      <c r="G423" s="283"/>
      <c r="H423" s="283"/>
      <c r="I423" s="283"/>
      <c r="J423" s="283"/>
      <c r="K423" s="283"/>
      <c r="L423" s="283"/>
      <c r="M423" s="283"/>
      <c r="N423" s="283"/>
      <c r="O423" s="283"/>
      <c r="P423" s="283"/>
      <c r="Q423" s="283"/>
      <c r="R423" s="283"/>
      <c r="S423" s="283"/>
      <c r="T423" s="283"/>
      <c r="U423" s="283"/>
      <c r="V423" s="283"/>
      <c r="W423" s="283"/>
      <c r="X423" s="283"/>
      <c r="Y423" s="283"/>
      <c r="Z423" s="283"/>
      <c r="AA423" s="283"/>
      <c r="AB423" s="283"/>
      <c r="AC423" s="283"/>
      <c r="AD423" s="283"/>
      <c r="AE423" s="283"/>
      <c r="AF423" s="283"/>
      <c r="AG423" s="283"/>
      <c r="AH423" s="283"/>
      <c r="AI423" s="283"/>
      <c r="AJ423" s="283"/>
    </row>
    <row r="424" ht="15.75" customHeight="1">
      <c r="B424" s="283"/>
      <c r="C424" s="283"/>
      <c r="D424" s="283"/>
      <c r="E424" s="283"/>
      <c r="F424" s="283"/>
      <c r="G424" s="283"/>
      <c r="H424" s="283"/>
      <c r="I424" s="283"/>
      <c r="J424" s="283"/>
      <c r="K424" s="283"/>
      <c r="L424" s="283"/>
      <c r="M424" s="283"/>
      <c r="N424" s="283"/>
      <c r="O424" s="283"/>
      <c r="P424" s="283"/>
      <c r="Q424" s="283"/>
      <c r="R424" s="283"/>
      <c r="S424" s="283"/>
      <c r="T424" s="283"/>
      <c r="U424" s="283"/>
      <c r="V424" s="283"/>
      <c r="W424" s="283"/>
      <c r="X424" s="283"/>
      <c r="Y424" s="283"/>
      <c r="Z424" s="283"/>
      <c r="AA424" s="283"/>
      <c r="AB424" s="283"/>
      <c r="AC424" s="283"/>
      <c r="AD424" s="283"/>
      <c r="AE424" s="283"/>
      <c r="AF424" s="283"/>
      <c r="AG424" s="283"/>
      <c r="AH424" s="283"/>
      <c r="AI424" s="283"/>
      <c r="AJ424" s="283"/>
    </row>
    <row r="425" ht="15.75" customHeight="1">
      <c r="B425" s="283"/>
      <c r="C425" s="283"/>
      <c r="D425" s="283"/>
      <c r="E425" s="283"/>
      <c r="F425" s="283"/>
      <c r="G425" s="283"/>
      <c r="H425" s="283"/>
      <c r="I425" s="283"/>
      <c r="J425" s="283"/>
      <c r="K425" s="283"/>
      <c r="L425" s="283"/>
      <c r="M425" s="283"/>
      <c r="N425" s="283"/>
      <c r="O425" s="283"/>
      <c r="P425" s="283"/>
      <c r="Q425" s="283"/>
      <c r="R425" s="283"/>
      <c r="S425" s="283"/>
      <c r="T425" s="283"/>
      <c r="U425" s="283"/>
      <c r="V425" s="283"/>
      <c r="W425" s="283"/>
      <c r="X425" s="283"/>
      <c r="Y425" s="283"/>
      <c r="Z425" s="283"/>
      <c r="AA425" s="283"/>
      <c r="AB425" s="283"/>
      <c r="AC425" s="283"/>
      <c r="AD425" s="283"/>
      <c r="AE425" s="283"/>
      <c r="AF425" s="283"/>
      <c r="AG425" s="283"/>
      <c r="AH425" s="283"/>
      <c r="AI425" s="283"/>
      <c r="AJ425" s="283"/>
    </row>
    <row r="426" ht="15.75" customHeight="1">
      <c r="B426" s="283"/>
      <c r="C426" s="283"/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3"/>
      <c r="P426" s="283"/>
      <c r="Q426" s="283"/>
      <c r="R426" s="283"/>
      <c r="S426" s="283"/>
      <c r="T426" s="283"/>
      <c r="U426" s="283"/>
      <c r="V426" s="283"/>
      <c r="W426" s="283"/>
      <c r="X426" s="283"/>
      <c r="Y426" s="283"/>
      <c r="Z426" s="283"/>
      <c r="AA426" s="283"/>
      <c r="AB426" s="283"/>
      <c r="AC426" s="283"/>
      <c r="AD426" s="283"/>
      <c r="AE426" s="283"/>
      <c r="AF426" s="283"/>
      <c r="AG426" s="283"/>
      <c r="AH426" s="283"/>
      <c r="AI426" s="283"/>
      <c r="AJ426" s="283"/>
    </row>
    <row r="427" ht="15.75" customHeight="1">
      <c r="B427" s="283"/>
      <c r="C427" s="283"/>
      <c r="D427" s="283"/>
      <c r="E427" s="283"/>
      <c r="F427" s="283"/>
      <c r="G427" s="283"/>
      <c r="H427" s="283"/>
      <c r="I427" s="283"/>
      <c r="J427" s="283"/>
      <c r="K427" s="283"/>
      <c r="L427" s="283"/>
      <c r="M427" s="283"/>
      <c r="N427" s="283"/>
      <c r="O427" s="283"/>
      <c r="P427" s="283"/>
      <c r="Q427" s="283"/>
      <c r="R427" s="283"/>
      <c r="S427" s="283"/>
      <c r="T427" s="283"/>
      <c r="U427" s="283"/>
      <c r="V427" s="283"/>
      <c r="W427" s="283"/>
      <c r="X427" s="283"/>
      <c r="Y427" s="283"/>
      <c r="Z427" s="283"/>
      <c r="AA427" s="283"/>
      <c r="AB427" s="283"/>
      <c r="AC427" s="283"/>
      <c r="AD427" s="283"/>
      <c r="AE427" s="283"/>
      <c r="AF427" s="283"/>
      <c r="AG427" s="283"/>
      <c r="AH427" s="283"/>
      <c r="AI427" s="283"/>
      <c r="AJ427" s="283"/>
    </row>
    <row r="428" ht="15.75" customHeight="1">
      <c r="B428" s="283"/>
      <c r="C428" s="283"/>
      <c r="D428" s="283"/>
      <c r="E428" s="283"/>
      <c r="F428" s="283"/>
      <c r="G428" s="283"/>
      <c r="H428" s="283"/>
      <c r="I428" s="283"/>
      <c r="J428" s="283"/>
      <c r="K428" s="283"/>
      <c r="L428" s="283"/>
      <c r="M428" s="283"/>
      <c r="N428" s="283"/>
      <c r="O428" s="283"/>
      <c r="P428" s="283"/>
      <c r="Q428" s="283"/>
      <c r="R428" s="283"/>
      <c r="S428" s="283"/>
      <c r="T428" s="283"/>
      <c r="U428" s="283"/>
      <c r="V428" s="283"/>
      <c r="W428" s="283"/>
      <c r="X428" s="283"/>
      <c r="Y428" s="283"/>
      <c r="Z428" s="283"/>
      <c r="AA428" s="283"/>
      <c r="AB428" s="283"/>
      <c r="AC428" s="283"/>
      <c r="AD428" s="283"/>
      <c r="AE428" s="283"/>
      <c r="AF428" s="283"/>
      <c r="AG428" s="283"/>
      <c r="AH428" s="283"/>
      <c r="AI428" s="283"/>
      <c r="AJ428" s="283"/>
    </row>
    <row r="429" ht="15.75" customHeight="1">
      <c r="B429" s="283"/>
      <c r="C429" s="283"/>
      <c r="D429" s="283"/>
      <c r="E429" s="283"/>
      <c r="F429" s="283"/>
      <c r="G429" s="283"/>
      <c r="H429" s="283"/>
      <c r="I429" s="283"/>
      <c r="J429" s="283"/>
      <c r="K429" s="283"/>
      <c r="L429" s="283"/>
      <c r="M429" s="283"/>
      <c r="N429" s="283"/>
      <c r="O429" s="283"/>
      <c r="P429" s="283"/>
      <c r="Q429" s="283"/>
      <c r="R429" s="283"/>
      <c r="S429" s="283"/>
      <c r="T429" s="283"/>
      <c r="U429" s="283"/>
      <c r="V429" s="283"/>
      <c r="W429" s="283"/>
      <c r="X429" s="283"/>
      <c r="Y429" s="283"/>
      <c r="Z429" s="283"/>
      <c r="AA429" s="283"/>
      <c r="AB429" s="283"/>
      <c r="AC429" s="283"/>
      <c r="AD429" s="283"/>
      <c r="AE429" s="283"/>
      <c r="AF429" s="283"/>
      <c r="AG429" s="283"/>
      <c r="AH429" s="283"/>
      <c r="AI429" s="283"/>
      <c r="AJ429" s="283"/>
    </row>
    <row r="430" ht="15.75" customHeight="1">
      <c r="B430" s="283"/>
      <c r="C430" s="283"/>
      <c r="D430" s="283"/>
      <c r="E430" s="283"/>
      <c r="F430" s="283"/>
      <c r="G430" s="283"/>
      <c r="H430" s="283"/>
      <c r="I430" s="283"/>
      <c r="J430" s="283"/>
      <c r="K430" s="283"/>
      <c r="L430" s="283"/>
      <c r="M430" s="283"/>
      <c r="N430" s="283"/>
      <c r="O430" s="283"/>
      <c r="P430" s="283"/>
      <c r="Q430" s="283"/>
      <c r="R430" s="283"/>
      <c r="S430" s="283"/>
      <c r="T430" s="283"/>
      <c r="U430" s="283"/>
      <c r="V430" s="283"/>
      <c r="W430" s="283"/>
      <c r="X430" s="283"/>
      <c r="Y430" s="283"/>
      <c r="Z430" s="283"/>
      <c r="AA430" s="283"/>
      <c r="AB430" s="283"/>
      <c r="AC430" s="283"/>
      <c r="AD430" s="283"/>
      <c r="AE430" s="283"/>
      <c r="AF430" s="283"/>
      <c r="AG430" s="283"/>
      <c r="AH430" s="283"/>
      <c r="AI430" s="283"/>
      <c r="AJ430" s="283"/>
    </row>
    <row r="431" ht="15.75" customHeight="1">
      <c r="B431" s="283"/>
      <c r="C431" s="283"/>
      <c r="D431" s="283"/>
      <c r="E431" s="283"/>
      <c r="F431" s="283"/>
      <c r="G431" s="283"/>
      <c r="H431" s="283"/>
      <c r="I431" s="283"/>
      <c r="J431" s="283"/>
      <c r="K431" s="283"/>
      <c r="L431" s="283"/>
      <c r="M431" s="283"/>
      <c r="N431" s="283"/>
      <c r="O431" s="283"/>
      <c r="P431" s="283"/>
      <c r="Q431" s="283"/>
      <c r="R431" s="283"/>
      <c r="S431" s="283"/>
      <c r="T431" s="283"/>
      <c r="U431" s="283"/>
      <c r="V431" s="283"/>
      <c r="W431" s="283"/>
      <c r="X431" s="283"/>
      <c r="Y431" s="283"/>
      <c r="Z431" s="283"/>
      <c r="AA431" s="283"/>
      <c r="AB431" s="283"/>
      <c r="AC431" s="283"/>
      <c r="AD431" s="283"/>
      <c r="AE431" s="283"/>
      <c r="AF431" s="283"/>
      <c r="AG431" s="283"/>
      <c r="AH431" s="283"/>
      <c r="AI431" s="283"/>
      <c r="AJ431" s="283"/>
    </row>
    <row r="432" ht="15.75" customHeight="1">
      <c r="B432" s="283"/>
      <c r="C432" s="283"/>
      <c r="D432" s="283"/>
      <c r="E432" s="283"/>
      <c r="F432" s="283"/>
      <c r="G432" s="283"/>
      <c r="H432" s="283"/>
      <c r="I432" s="283"/>
      <c r="J432" s="283"/>
      <c r="K432" s="283"/>
      <c r="L432" s="283"/>
      <c r="M432" s="283"/>
      <c r="N432" s="283"/>
      <c r="O432" s="283"/>
      <c r="P432" s="283"/>
      <c r="Q432" s="283"/>
      <c r="R432" s="283"/>
      <c r="S432" s="283"/>
      <c r="T432" s="283"/>
      <c r="U432" s="283"/>
      <c r="V432" s="283"/>
      <c r="W432" s="283"/>
      <c r="X432" s="283"/>
      <c r="Y432" s="283"/>
      <c r="Z432" s="283"/>
      <c r="AA432" s="283"/>
      <c r="AB432" s="283"/>
      <c r="AC432" s="283"/>
      <c r="AD432" s="283"/>
      <c r="AE432" s="283"/>
      <c r="AF432" s="283"/>
      <c r="AG432" s="283"/>
      <c r="AH432" s="283"/>
      <c r="AI432" s="283"/>
      <c r="AJ432" s="283"/>
    </row>
    <row r="433" ht="15.75" customHeight="1">
      <c r="B433" s="283"/>
      <c r="C433" s="283"/>
      <c r="D433" s="283"/>
      <c r="E433" s="283"/>
      <c r="F433" s="283"/>
      <c r="G433" s="283"/>
      <c r="H433" s="283"/>
      <c r="I433" s="283"/>
      <c r="J433" s="283"/>
      <c r="K433" s="283"/>
      <c r="L433" s="283"/>
      <c r="M433" s="283"/>
      <c r="N433" s="283"/>
      <c r="O433" s="283"/>
      <c r="P433" s="283"/>
      <c r="Q433" s="283"/>
      <c r="R433" s="283"/>
      <c r="S433" s="283"/>
      <c r="T433" s="283"/>
      <c r="U433" s="283"/>
      <c r="V433" s="283"/>
      <c r="W433" s="283"/>
      <c r="X433" s="283"/>
      <c r="Y433" s="283"/>
      <c r="Z433" s="283"/>
      <c r="AA433" s="283"/>
      <c r="AB433" s="283"/>
      <c r="AC433" s="283"/>
      <c r="AD433" s="283"/>
      <c r="AE433" s="283"/>
      <c r="AF433" s="283"/>
      <c r="AG433" s="283"/>
      <c r="AH433" s="283"/>
      <c r="AI433" s="283"/>
      <c r="AJ433" s="283"/>
    </row>
    <row r="434" ht="15.75" customHeight="1">
      <c r="B434" s="283"/>
      <c r="C434" s="283"/>
      <c r="D434" s="283"/>
      <c r="E434" s="283"/>
      <c r="F434" s="283"/>
      <c r="G434" s="283"/>
      <c r="H434" s="283"/>
      <c r="I434" s="283"/>
      <c r="J434" s="283"/>
      <c r="K434" s="283"/>
      <c r="L434" s="283"/>
      <c r="M434" s="283"/>
      <c r="N434" s="283"/>
      <c r="O434" s="283"/>
      <c r="P434" s="283"/>
      <c r="Q434" s="283"/>
      <c r="R434" s="283"/>
      <c r="S434" s="283"/>
      <c r="T434" s="283"/>
      <c r="U434" s="283"/>
      <c r="V434" s="283"/>
      <c r="W434" s="283"/>
      <c r="X434" s="283"/>
      <c r="Y434" s="283"/>
      <c r="Z434" s="283"/>
      <c r="AA434" s="283"/>
      <c r="AB434" s="283"/>
      <c r="AC434" s="283"/>
      <c r="AD434" s="283"/>
      <c r="AE434" s="283"/>
      <c r="AF434" s="283"/>
      <c r="AG434" s="283"/>
      <c r="AH434" s="283"/>
      <c r="AI434" s="283"/>
      <c r="AJ434" s="283"/>
    </row>
    <row r="435" ht="15.75" customHeight="1">
      <c r="B435" s="283"/>
      <c r="C435" s="283"/>
      <c r="D435" s="283"/>
      <c r="E435" s="283"/>
      <c r="F435" s="283"/>
      <c r="G435" s="283"/>
      <c r="H435" s="283"/>
      <c r="I435" s="283"/>
      <c r="J435" s="283"/>
      <c r="K435" s="283"/>
      <c r="L435" s="283"/>
      <c r="M435" s="283"/>
      <c r="N435" s="283"/>
      <c r="O435" s="283"/>
      <c r="P435" s="283"/>
      <c r="Q435" s="283"/>
      <c r="R435" s="283"/>
      <c r="S435" s="283"/>
      <c r="T435" s="283"/>
      <c r="U435" s="283"/>
      <c r="V435" s="283"/>
      <c r="W435" s="283"/>
      <c r="X435" s="283"/>
      <c r="Y435" s="283"/>
      <c r="Z435" s="283"/>
      <c r="AA435" s="283"/>
      <c r="AB435" s="283"/>
      <c r="AC435" s="283"/>
      <c r="AD435" s="283"/>
      <c r="AE435" s="283"/>
      <c r="AF435" s="283"/>
      <c r="AG435" s="283"/>
      <c r="AH435" s="283"/>
      <c r="AI435" s="283"/>
      <c r="AJ435" s="283"/>
    </row>
    <row r="436" ht="15.75" customHeight="1">
      <c r="B436" s="283"/>
      <c r="C436" s="283"/>
      <c r="D436" s="283"/>
      <c r="E436" s="283"/>
      <c r="F436" s="283"/>
      <c r="G436" s="283"/>
      <c r="H436" s="283"/>
      <c r="I436" s="283"/>
      <c r="J436" s="283"/>
      <c r="K436" s="283"/>
      <c r="L436" s="283"/>
      <c r="M436" s="283"/>
      <c r="N436" s="283"/>
      <c r="O436" s="283"/>
      <c r="P436" s="283"/>
      <c r="Q436" s="283"/>
      <c r="R436" s="283"/>
      <c r="S436" s="283"/>
      <c r="T436" s="283"/>
      <c r="U436" s="283"/>
      <c r="V436" s="283"/>
      <c r="W436" s="283"/>
      <c r="X436" s="283"/>
      <c r="Y436" s="283"/>
      <c r="Z436" s="283"/>
      <c r="AA436" s="283"/>
      <c r="AB436" s="283"/>
      <c r="AC436" s="283"/>
      <c r="AD436" s="283"/>
      <c r="AE436" s="283"/>
      <c r="AF436" s="283"/>
      <c r="AG436" s="283"/>
      <c r="AH436" s="283"/>
      <c r="AI436" s="283"/>
      <c r="AJ436" s="283"/>
    </row>
    <row r="437" ht="15.75" customHeight="1">
      <c r="B437" s="283"/>
      <c r="C437" s="283"/>
      <c r="D437" s="283"/>
      <c r="E437" s="283"/>
      <c r="F437" s="283"/>
      <c r="G437" s="283"/>
      <c r="H437" s="283"/>
      <c r="I437" s="283"/>
      <c r="J437" s="283"/>
      <c r="K437" s="283"/>
      <c r="L437" s="283"/>
      <c r="M437" s="283"/>
      <c r="N437" s="283"/>
      <c r="O437" s="283"/>
      <c r="P437" s="283"/>
      <c r="Q437" s="283"/>
      <c r="R437" s="283"/>
      <c r="S437" s="283"/>
      <c r="T437" s="283"/>
      <c r="U437" s="283"/>
      <c r="V437" s="283"/>
      <c r="W437" s="283"/>
      <c r="X437" s="283"/>
      <c r="Y437" s="283"/>
      <c r="Z437" s="283"/>
      <c r="AA437" s="283"/>
      <c r="AB437" s="283"/>
      <c r="AC437" s="283"/>
      <c r="AD437" s="283"/>
      <c r="AE437" s="283"/>
      <c r="AF437" s="283"/>
      <c r="AG437" s="283"/>
      <c r="AH437" s="283"/>
      <c r="AI437" s="283"/>
      <c r="AJ437" s="283"/>
    </row>
    <row r="438" ht="15.75" customHeight="1">
      <c r="B438" s="283"/>
      <c r="C438" s="283"/>
      <c r="D438" s="283"/>
      <c r="E438" s="283"/>
      <c r="F438" s="283"/>
      <c r="G438" s="283"/>
      <c r="H438" s="283"/>
      <c r="I438" s="283"/>
      <c r="J438" s="283"/>
      <c r="K438" s="283"/>
      <c r="L438" s="283"/>
      <c r="M438" s="283"/>
      <c r="N438" s="283"/>
      <c r="O438" s="283"/>
      <c r="P438" s="283"/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283"/>
      <c r="AD438" s="283"/>
      <c r="AE438" s="283"/>
      <c r="AF438" s="283"/>
      <c r="AG438" s="283"/>
      <c r="AH438" s="283"/>
      <c r="AI438" s="283"/>
      <c r="AJ438" s="283"/>
    </row>
    <row r="439" ht="15.75" customHeight="1">
      <c r="B439" s="283"/>
      <c r="C439" s="283"/>
      <c r="D439" s="283"/>
      <c r="E439" s="283"/>
      <c r="F439" s="283"/>
      <c r="G439" s="283"/>
      <c r="H439" s="283"/>
      <c r="I439" s="283"/>
      <c r="J439" s="283"/>
      <c r="K439" s="283"/>
      <c r="L439" s="283"/>
      <c r="M439" s="283"/>
      <c r="N439" s="283"/>
      <c r="O439" s="283"/>
      <c r="P439" s="283"/>
      <c r="Q439" s="283"/>
      <c r="R439" s="283"/>
      <c r="S439" s="283"/>
      <c r="T439" s="283"/>
      <c r="U439" s="283"/>
      <c r="V439" s="283"/>
      <c r="W439" s="283"/>
      <c r="X439" s="283"/>
      <c r="Y439" s="283"/>
      <c r="Z439" s="283"/>
      <c r="AA439" s="283"/>
      <c r="AB439" s="283"/>
      <c r="AC439" s="283"/>
      <c r="AD439" s="283"/>
      <c r="AE439" s="283"/>
      <c r="AF439" s="283"/>
      <c r="AG439" s="283"/>
      <c r="AH439" s="283"/>
      <c r="AI439" s="283"/>
      <c r="AJ439" s="283"/>
    </row>
    <row r="440" ht="15.75" customHeight="1">
      <c r="B440" s="283"/>
      <c r="C440" s="283"/>
      <c r="D440" s="283"/>
      <c r="E440" s="283"/>
      <c r="F440" s="283"/>
      <c r="G440" s="283"/>
      <c r="H440" s="283"/>
      <c r="I440" s="283"/>
      <c r="J440" s="283"/>
      <c r="K440" s="283"/>
      <c r="L440" s="283"/>
      <c r="M440" s="283"/>
      <c r="N440" s="283"/>
      <c r="O440" s="283"/>
      <c r="P440" s="283"/>
      <c r="Q440" s="283"/>
      <c r="R440" s="283"/>
      <c r="S440" s="283"/>
      <c r="T440" s="283"/>
      <c r="U440" s="283"/>
      <c r="V440" s="283"/>
      <c r="W440" s="283"/>
      <c r="X440" s="283"/>
      <c r="Y440" s="283"/>
      <c r="Z440" s="283"/>
      <c r="AA440" s="283"/>
      <c r="AB440" s="283"/>
      <c r="AC440" s="283"/>
      <c r="AD440" s="283"/>
      <c r="AE440" s="283"/>
      <c r="AF440" s="283"/>
      <c r="AG440" s="283"/>
      <c r="AH440" s="283"/>
      <c r="AI440" s="283"/>
      <c r="AJ440" s="283"/>
    </row>
    <row r="441" ht="15.75" customHeight="1">
      <c r="B441" s="283"/>
      <c r="C441" s="283"/>
      <c r="D441" s="283"/>
      <c r="E441" s="283"/>
      <c r="F441" s="283"/>
      <c r="G441" s="283"/>
      <c r="H441" s="283"/>
      <c r="I441" s="283"/>
      <c r="J441" s="283"/>
      <c r="K441" s="283"/>
      <c r="L441" s="283"/>
      <c r="M441" s="283"/>
      <c r="N441" s="283"/>
      <c r="O441" s="283"/>
      <c r="P441" s="283"/>
      <c r="Q441" s="283"/>
      <c r="R441" s="283"/>
      <c r="S441" s="283"/>
      <c r="T441" s="283"/>
      <c r="U441" s="283"/>
      <c r="V441" s="283"/>
      <c r="W441" s="283"/>
      <c r="X441" s="283"/>
      <c r="Y441" s="283"/>
      <c r="Z441" s="283"/>
      <c r="AA441" s="283"/>
      <c r="AB441" s="283"/>
      <c r="AC441" s="283"/>
      <c r="AD441" s="283"/>
      <c r="AE441" s="283"/>
      <c r="AF441" s="283"/>
      <c r="AG441" s="283"/>
      <c r="AH441" s="283"/>
      <c r="AI441" s="283"/>
      <c r="AJ441" s="283"/>
    </row>
    <row r="442" ht="15.75" customHeight="1">
      <c r="B442" s="283"/>
      <c r="C442" s="283"/>
      <c r="D442" s="283"/>
      <c r="E442" s="283"/>
      <c r="F442" s="283"/>
      <c r="G442" s="283"/>
      <c r="H442" s="283"/>
      <c r="I442" s="283"/>
      <c r="J442" s="283"/>
      <c r="K442" s="283"/>
      <c r="L442" s="283"/>
      <c r="M442" s="283"/>
      <c r="N442" s="283"/>
      <c r="O442" s="283"/>
      <c r="P442" s="283"/>
      <c r="Q442" s="283"/>
      <c r="R442" s="283"/>
      <c r="S442" s="283"/>
      <c r="T442" s="283"/>
      <c r="U442" s="283"/>
      <c r="V442" s="283"/>
      <c r="W442" s="283"/>
      <c r="X442" s="283"/>
      <c r="Y442" s="283"/>
      <c r="Z442" s="283"/>
      <c r="AA442" s="283"/>
      <c r="AB442" s="283"/>
      <c r="AC442" s="283"/>
      <c r="AD442" s="283"/>
      <c r="AE442" s="283"/>
      <c r="AF442" s="283"/>
      <c r="AG442" s="283"/>
      <c r="AH442" s="283"/>
      <c r="AI442" s="283"/>
      <c r="AJ442" s="283"/>
    </row>
    <row r="443" ht="15.75" customHeight="1">
      <c r="B443" s="283"/>
      <c r="C443" s="283"/>
      <c r="D443" s="283"/>
      <c r="E443" s="283"/>
      <c r="F443" s="283"/>
      <c r="G443" s="283"/>
      <c r="H443" s="283"/>
      <c r="I443" s="283"/>
      <c r="J443" s="283"/>
      <c r="K443" s="283"/>
      <c r="L443" s="283"/>
      <c r="M443" s="283"/>
      <c r="N443" s="283"/>
      <c r="O443" s="283"/>
      <c r="P443" s="283"/>
      <c r="Q443" s="283"/>
      <c r="R443" s="283"/>
      <c r="S443" s="283"/>
      <c r="T443" s="283"/>
      <c r="U443" s="283"/>
      <c r="V443" s="283"/>
      <c r="W443" s="283"/>
      <c r="X443" s="283"/>
      <c r="Y443" s="283"/>
      <c r="Z443" s="283"/>
      <c r="AA443" s="283"/>
      <c r="AB443" s="283"/>
      <c r="AC443" s="283"/>
      <c r="AD443" s="283"/>
      <c r="AE443" s="283"/>
      <c r="AF443" s="283"/>
      <c r="AG443" s="283"/>
      <c r="AH443" s="283"/>
      <c r="AI443" s="283"/>
      <c r="AJ443" s="283"/>
    </row>
    <row r="444" ht="15.75" customHeight="1">
      <c r="B444" s="283"/>
      <c r="C444" s="283"/>
      <c r="D444" s="283"/>
      <c r="E444" s="283"/>
      <c r="F444" s="283"/>
      <c r="G444" s="283"/>
      <c r="H444" s="283"/>
      <c r="I444" s="283"/>
      <c r="J444" s="283"/>
      <c r="K444" s="283"/>
      <c r="L444" s="283"/>
      <c r="M444" s="283"/>
      <c r="N444" s="283"/>
      <c r="O444" s="283"/>
      <c r="P444" s="283"/>
      <c r="Q444" s="283"/>
      <c r="R444" s="283"/>
      <c r="S444" s="283"/>
      <c r="T444" s="283"/>
      <c r="U444" s="283"/>
      <c r="V444" s="283"/>
      <c r="W444" s="283"/>
      <c r="X444" s="283"/>
      <c r="Y444" s="283"/>
      <c r="Z444" s="283"/>
      <c r="AA444" s="283"/>
      <c r="AB444" s="283"/>
      <c r="AC444" s="283"/>
      <c r="AD444" s="283"/>
      <c r="AE444" s="283"/>
      <c r="AF444" s="283"/>
      <c r="AG444" s="283"/>
      <c r="AH444" s="283"/>
      <c r="AI444" s="283"/>
      <c r="AJ444" s="283"/>
    </row>
    <row r="445" ht="15.75" customHeight="1">
      <c r="B445" s="283"/>
      <c r="C445" s="283"/>
      <c r="D445" s="283"/>
      <c r="E445" s="283"/>
      <c r="F445" s="283"/>
      <c r="G445" s="283"/>
      <c r="H445" s="283"/>
      <c r="I445" s="283"/>
      <c r="J445" s="283"/>
      <c r="K445" s="283"/>
      <c r="L445" s="283"/>
      <c r="M445" s="283"/>
      <c r="N445" s="283"/>
      <c r="O445" s="283"/>
      <c r="P445" s="283"/>
      <c r="Q445" s="283"/>
      <c r="R445" s="283"/>
      <c r="S445" s="283"/>
      <c r="T445" s="283"/>
      <c r="U445" s="283"/>
      <c r="V445" s="283"/>
      <c r="W445" s="283"/>
      <c r="X445" s="283"/>
      <c r="Y445" s="283"/>
      <c r="Z445" s="283"/>
      <c r="AA445" s="283"/>
      <c r="AB445" s="283"/>
      <c r="AC445" s="283"/>
      <c r="AD445" s="283"/>
      <c r="AE445" s="283"/>
      <c r="AF445" s="283"/>
      <c r="AG445" s="283"/>
      <c r="AH445" s="283"/>
      <c r="AI445" s="283"/>
      <c r="AJ445" s="283"/>
    </row>
    <row r="446" ht="15.75" customHeight="1">
      <c r="B446" s="283"/>
      <c r="C446" s="283"/>
      <c r="D446" s="283"/>
      <c r="E446" s="283"/>
      <c r="F446" s="283"/>
      <c r="G446" s="283"/>
      <c r="H446" s="283"/>
      <c r="I446" s="283"/>
      <c r="J446" s="283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283"/>
      <c r="W446" s="283"/>
      <c r="X446" s="283"/>
      <c r="Y446" s="283"/>
      <c r="Z446" s="283"/>
      <c r="AA446" s="283"/>
      <c r="AB446" s="283"/>
      <c r="AC446" s="283"/>
      <c r="AD446" s="283"/>
      <c r="AE446" s="283"/>
      <c r="AF446" s="283"/>
      <c r="AG446" s="283"/>
      <c r="AH446" s="283"/>
      <c r="AI446" s="283"/>
      <c r="AJ446" s="283"/>
    </row>
    <row r="447" ht="15.75" customHeight="1">
      <c r="B447" s="283"/>
      <c r="C447" s="283"/>
      <c r="D447" s="283"/>
      <c r="E447" s="283"/>
      <c r="F447" s="283"/>
      <c r="G447" s="283"/>
      <c r="H447" s="28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283"/>
      <c r="W447" s="283"/>
      <c r="X447" s="283"/>
      <c r="Y447" s="283"/>
      <c r="Z447" s="283"/>
      <c r="AA447" s="283"/>
      <c r="AB447" s="283"/>
      <c r="AC447" s="283"/>
      <c r="AD447" s="283"/>
      <c r="AE447" s="283"/>
      <c r="AF447" s="283"/>
      <c r="AG447" s="283"/>
      <c r="AH447" s="283"/>
      <c r="AI447" s="283"/>
      <c r="AJ447" s="283"/>
    </row>
    <row r="448" ht="15.75" customHeight="1"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3"/>
      <c r="AI448" s="283"/>
      <c r="AJ448" s="283"/>
    </row>
    <row r="449" ht="15.75" customHeight="1">
      <c r="B449" s="283"/>
      <c r="C449" s="283"/>
      <c r="D449" s="283"/>
      <c r="E449" s="283"/>
      <c r="F449" s="283"/>
      <c r="G449" s="283"/>
      <c r="H449" s="283"/>
      <c r="I449" s="283"/>
      <c r="J449" s="283"/>
      <c r="K449" s="283"/>
      <c r="L449" s="283"/>
      <c r="M449" s="283"/>
      <c r="N449" s="283"/>
      <c r="O449" s="283"/>
      <c r="P449" s="283"/>
      <c r="Q449" s="283"/>
      <c r="R449" s="283"/>
      <c r="S449" s="283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283"/>
      <c r="AD449" s="283"/>
      <c r="AE449" s="283"/>
      <c r="AF449" s="283"/>
      <c r="AG449" s="283"/>
      <c r="AH449" s="283"/>
      <c r="AI449" s="283"/>
      <c r="AJ449" s="283"/>
    </row>
    <row r="450" ht="15.75" customHeight="1">
      <c r="B450" s="283"/>
      <c r="C450" s="283"/>
      <c r="D450" s="283"/>
      <c r="E450" s="283"/>
      <c r="F450" s="283"/>
      <c r="G450" s="283"/>
      <c r="H450" s="283"/>
      <c r="I450" s="283"/>
      <c r="J450" s="283"/>
      <c r="K450" s="283"/>
      <c r="L450" s="283"/>
      <c r="M450" s="283"/>
      <c r="N450" s="283"/>
      <c r="O450" s="283"/>
      <c r="P450" s="283"/>
      <c r="Q450" s="283"/>
      <c r="R450" s="283"/>
      <c r="S450" s="283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283"/>
      <c r="AD450" s="283"/>
      <c r="AE450" s="283"/>
      <c r="AF450" s="283"/>
      <c r="AG450" s="283"/>
      <c r="AH450" s="283"/>
      <c r="AI450" s="283"/>
      <c r="AJ450" s="283"/>
    </row>
    <row r="451" ht="15.75" customHeight="1">
      <c r="B451" s="283"/>
      <c r="C451" s="283"/>
      <c r="D451" s="283"/>
      <c r="E451" s="283"/>
      <c r="F451" s="283"/>
      <c r="G451" s="283"/>
      <c r="H451" s="283"/>
      <c r="I451" s="283"/>
      <c r="J451" s="283"/>
      <c r="K451" s="283"/>
      <c r="L451" s="283"/>
      <c r="M451" s="283"/>
      <c r="N451" s="283"/>
      <c r="O451" s="283"/>
      <c r="P451" s="283"/>
      <c r="Q451" s="283"/>
      <c r="R451" s="283"/>
      <c r="S451" s="283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283"/>
      <c r="AD451" s="283"/>
      <c r="AE451" s="283"/>
      <c r="AF451" s="283"/>
      <c r="AG451" s="283"/>
      <c r="AH451" s="283"/>
      <c r="AI451" s="283"/>
      <c r="AJ451" s="283"/>
    </row>
    <row r="452" ht="15.75" customHeight="1">
      <c r="B452" s="283"/>
      <c r="C452" s="283"/>
      <c r="D452" s="283"/>
      <c r="E452" s="283"/>
      <c r="F452" s="283"/>
      <c r="G452" s="283"/>
      <c r="H452" s="283"/>
      <c r="I452" s="283"/>
      <c r="J452" s="283"/>
      <c r="K452" s="283"/>
      <c r="L452" s="283"/>
      <c r="M452" s="283"/>
      <c r="N452" s="283"/>
      <c r="O452" s="283"/>
      <c r="P452" s="283"/>
      <c r="Q452" s="283"/>
      <c r="R452" s="283"/>
      <c r="S452" s="283"/>
      <c r="T452" s="283"/>
      <c r="U452" s="283"/>
      <c r="V452" s="283"/>
      <c r="W452" s="283"/>
      <c r="X452" s="283"/>
      <c r="Y452" s="283"/>
      <c r="Z452" s="283"/>
      <c r="AA452" s="283"/>
      <c r="AB452" s="283"/>
      <c r="AC452" s="283"/>
      <c r="AD452" s="283"/>
      <c r="AE452" s="283"/>
      <c r="AF452" s="283"/>
      <c r="AG452" s="283"/>
      <c r="AH452" s="283"/>
      <c r="AI452" s="283"/>
      <c r="AJ452" s="283"/>
    </row>
    <row r="453" ht="15.75" customHeight="1">
      <c r="B453" s="283"/>
      <c r="C453" s="283"/>
      <c r="D453" s="283"/>
      <c r="E453" s="283"/>
      <c r="F453" s="283"/>
      <c r="G453" s="283"/>
      <c r="H453" s="283"/>
      <c r="I453" s="283"/>
      <c r="J453" s="283"/>
      <c r="K453" s="283"/>
      <c r="L453" s="283"/>
      <c r="M453" s="283"/>
      <c r="N453" s="283"/>
      <c r="O453" s="283"/>
      <c r="P453" s="283"/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3"/>
      <c r="AI453" s="283"/>
      <c r="AJ453" s="283"/>
    </row>
    <row r="454" ht="15.75" customHeight="1">
      <c r="B454" s="283"/>
      <c r="C454" s="283"/>
      <c r="D454" s="283"/>
      <c r="E454" s="283"/>
      <c r="F454" s="283"/>
      <c r="G454" s="283"/>
      <c r="H454" s="283"/>
      <c r="I454" s="283"/>
      <c r="J454" s="283"/>
      <c r="K454" s="283"/>
      <c r="L454" s="283"/>
      <c r="M454" s="283"/>
      <c r="N454" s="283"/>
      <c r="O454" s="283"/>
      <c r="P454" s="283"/>
      <c r="Q454" s="283"/>
      <c r="R454" s="283"/>
      <c r="S454" s="283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283"/>
      <c r="AD454" s="283"/>
      <c r="AE454" s="283"/>
      <c r="AF454" s="283"/>
      <c r="AG454" s="283"/>
      <c r="AH454" s="283"/>
      <c r="AI454" s="283"/>
      <c r="AJ454" s="283"/>
    </row>
    <row r="455" ht="15.75" customHeight="1">
      <c r="B455" s="283"/>
      <c r="C455" s="283"/>
      <c r="D455" s="283"/>
      <c r="E455" s="283"/>
      <c r="F455" s="283"/>
      <c r="G455" s="283"/>
      <c r="H455" s="283"/>
      <c r="I455" s="283"/>
      <c r="J455" s="283"/>
      <c r="K455" s="283"/>
      <c r="L455" s="283"/>
      <c r="M455" s="283"/>
      <c r="N455" s="283"/>
      <c r="O455" s="283"/>
      <c r="P455" s="283"/>
      <c r="Q455" s="283"/>
      <c r="R455" s="283"/>
      <c r="S455" s="283"/>
      <c r="T455" s="283"/>
      <c r="U455" s="283"/>
      <c r="V455" s="283"/>
      <c r="W455" s="283"/>
      <c r="X455" s="283"/>
      <c r="Y455" s="283"/>
      <c r="Z455" s="283"/>
      <c r="AA455" s="283"/>
      <c r="AB455" s="283"/>
      <c r="AC455" s="283"/>
      <c r="AD455" s="283"/>
      <c r="AE455" s="283"/>
      <c r="AF455" s="283"/>
      <c r="AG455" s="283"/>
      <c r="AH455" s="283"/>
      <c r="AI455" s="283"/>
      <c r="AJ455" s="283"/>
    </row>
    <row r="456" ht="15.75" customHeight="1">
      <c r="B456" s="283"/>
      <c r="C456" s="283"/>
      <c r="D456" s="283"/>
      <c r="E456" s="283"/>
      <c r="F456" s="283"/>
      <c r="G456" s="283"/>
      <c r="H456" s="283"/>
      <c r="I456" s="283"/>
      <c r="J456" s="283"/>
      <c r="K456" s="283"/>
      <c r="L456" s="283"/>
      <c r="M456" s="283"/>
      <c r="N456" s="283"/>
      <c r="O456" s="283"/>
      <c r="P456" s="283"/>
      <c r="Q456" s="283"/>
      <c r="R456" s="283"/>
      <c r="S456" s="283"/>
      <c r="T456" s="283"/>
      <c r="U456" s="283"/>
      <c r="V456" s="283"/>
      <c r="W456" s="283"/>
      <c r="X456" s="283"/>
      <c r="Y456" s="283"/>
      <c r="Z456" s="283"/>
      <c r="AA456" s="283"/>
      <c r="AB456" s="283"/>
      <c r="AC456" s="283"/>
      <c r="AD456" s="283"/>
      <c r="AE456" s="283"/>
      <c r="AF456" s="283"/>
      <c r="AG456" s="283"/>
      <c r="AH456" s="283"/>
      <c r="AI456" s="283"/>
      <c r="AJ456" s="283"/>
    </row>
    <row r="457" ht="15.75" customHeight="1">
      <c r="B457" s="283"/>
      <c r="C457" s="283"/>
      <c r="D457" s="283"/>
      <c r="E457" s="283"/>
      <c r="F457" s="283"/>
      <c r="G457" s="283"/>
      <c r="H457" s="283"/>
      <c r="I457" s="283"/>
      <c r="J457" s="283"/>
      <c r="K457" s="283"/>
      <c r="L457" s="283"/>
      <c r="M457" s="283"/>
      <c r="N457" s="283"/>
      <c r="O457" s="283"/>
      <c r="P457" s="283"/>
      <c r="Q457" s="283"/>
      <c r="R457" s="283"/>
      <c r="S457" s="283"/>
      <c r="T457" s="283"/>
      <c r="U457" s="283"/>
      <c r="V457" s="283"/>
      <c r="W457" s="283"/>
      <c r="X457" s="283"/>
      <c r="Y457" s="283"/>
      <c r="Z457" s="283"/>
      <c r="AA457" s="283"/>
      <c r="AB457" s="283"/>
      <c r="AC457" s="283"/>
      <c r="AD457" s="283"/>
      <c r="AE457" s="283"/>
      <c r="AF457" s="283"/>
      <c r="AG457" s="283"/>
      <c r="AH457" s="283"/>
      <c r="AI457" s="283"/>
      <c r="AJ457" s="283"/>
    </row>
    <row r="458" ht="15.75" customHeight="1">
      <c r="B458" s="283"/>
      <c r="C458" s="283"/>
      <c r="D458" s="283"/>
      <c r="E458" s="283"/>
      <c r="F458" s="283"/>
      <c r="G458" s="283"/>
      <c r="H458" s="283"/>
      <c r="I458" s="283"/>
      <c r="J458" s="283"/>
      <c r="K458" s="283"/>
      <c r="L458" s="283"/>
      <c r="M458" s="283"/>
      <c r="N458" s="283"/>
      <c r="O458" s="283"/>
      <c r="P458" s="283"/>
      <c r="Q458" s="283"/>
      <c r="R458" s="283"/>
      <c r="S458" s="283"/>
      <c r="T458" s="283"/>
      <c r="U458" s="283"/>
      <c r="V458" s="283"/>
      <c r="W458" s="283"/>
      <c r="X458" s="283"/>
      <c r="Y458" s="283"/>
      <c r="Z458" s="283"/>
      <c r="AA458" s="283"/>
      <c r="AB458" s="283"/>
      <c r="AC458" s="283"/>
      <c r="AD458" s="283"/>
      <c r="AE458" s="283"/>
      <c r="AF458" s="283"/>
      <c r="AG458" s="283"/>
      <c r="AH458" s="283"/>
      <c r="AI458" s="283"/>
      <c r="AJ458" s="283"/>
    </row>
    <row r="459" ht="15.75" customHeight="1">
      <c r="B459" s="283"/>
      <c r="C459" s="283"/>
      <c r="D459" s="283"/>
      <c r="E459" s="283"/>
      <c r="F459" s="283"/>
      <c r="G459" s="283"/>
      <c r="H459" s="283"/>
      <c r="I459" s="283"/>
      <c r="J459" s="283"/>
      <c r="K459" s="283"/>
      <c r="L459" s="283"/>
      <c r="M459" s="283"/>
      <c r="N459" s="283"/>
      <c r="O459" s="283"/>
      <c r="P459" s="283"/>
      <c r="Q459" s="283"/>
      <c r="R459" s="283"/>
      <c r="S459" s="283"/>
      <c r="T459" s="283"/>
      <c r="U459" s="283"/>
      <c r="V459" s="283"/>
      <c r="W459" s="283"/>
      <c r="X459" s="283"/>
      <c r="Y459" s="283"/>
      <c r="Z459" s="283"/>
      <c r="AA459" s="283"/>
      <c r="AB459" s="283"/>
      <c r="AC459" s="283"/>
      <c r="AD459" s="283"/>
      <c r="AE459" s="283"/>
      <c r="AF459" s="283"/>
      <c r="AG459" s="283"/>
      <c r="AH459" s="283"/>
      <c r="AI459" s="283"/>
      <c r="AJ459" s="283"/>
    </row>
    <row r="460" ht="15.75" customHeight="1">
      <c r="B460" s="283"/>
      <c r="C460" s="283"/>
      <c r="D460" s="283"/>
      <c r="E460" s="283"/>
      <c r="F460" s="283"/>
      <c r="G460" s="283"/>
      <c r="H460" s="283"/>
      <c r="I460" s="283"/>
      <c r="J460" s="283"/>
      <c r="K460" s="283"/>
      <c r="L460" s="283"/>
      <c r="M460" s="283"/>
      <c r="N460" s="283"/>
      <c r="O460" s="283"/>
      <c r="P460" s="283"/>
      <c r="Q460" s="283"/>
      <c r="R460" s="283"/>
      <c r="S460" s="283"/>
      <c r="T460" s="283"/>
      <c r="U460" s="283"/>
      <c r="V460" s="283"/>
      <c r="W460" s="283"/>
      <c r="X460" s="283"/>
      <c r="Y460" s="283"/>
      <c r="Z460" s="283"/>
      <c r="AA460" s="283"/>
      <c r="AB460" s="283"/>
      <c r="AC460" s="283"/>
      <c r="AD460" s="283"/>
      <c r="AE460" s="283"/>
      <c r="AF460" s="283"/>
      <c r="AG460" s="283"/>
      <c r="AH460" s="283"/>
      <c r="AI460" s="283"/>
      <c r="AJ460" s="283"/>
    </row>
    <row r="461" ht="15.75" customHeight="1">
      <c r="B461" s="283"/>
      <c r="C461" s="283"/>
      <c r="D461" s="283"/>
      <c r="E461" s="283"/>
      <c r="F461" s="283"/>
      <c r="G461" s="283"/>
      <c r="H461" s="283"/>
      <c r="I461" s="283"/>
      <c r="J461" s="283"/>
      <c r="K461" s="283"/>
      <c r="L461" s="283"/>
      <c r="M461" s="283"/>
      <c r="N461" s="283"/>
      <c r="O461" s="283"/>
      <c r="P461" s="283"/>
      <c r="Q461" s="283"/>
      <c r="R461" s="283"/>
      <c r="S461" s="283"/>
      <c r="T461" s="283"/>
      <c r="U461" s="283"/>
      <c r="V461" s="283"/>
      <c r="W461" s="283"/>
      <c r="X461" s="283"/>
      <c r="Y461" s="283"/>
      <c r="Z461" s="283"/>
      <c r="AA461" s="283"/>
      <c r="AB461" s="283"/>
      <c r="AC461" s="283"/>
      <c r="AD461" s="283"/>
      <c r="AE461" s="283"/>
      <c r="AF461" s="283"/>
      <c r="AG461" s="283"/>
      <c r="AH461" s="283"/>
      <c r="AI461" s="283"/>
      <c r="AJ461" s="283"/>
    </row>
    <row r="462" ht="15.75" customHeight="1">
      <c r="B462" s="283"/>
      <c r="C462" s="283"/>
      <c r="D462" s="283"/>
      <c r="E462" s="283"/>
      <c r="F462" s="283"/>
      <c r="G462" s="283"/>
      <c r="H462" s="283"/>
      <c r="I462" s="283"/>
      <c r="J462" s="283"/>
      <c r="K462" s="283"/>
      <c r="L462" s="283"/>
      <c r="M462" s="283"/>
      <c r="N462" s="283"/>
      <c r="O462" s="283"/>
      <c r="P462" s="283"/>
      <c r="Q462" s="283"/>
      <c r="R462" s="283"/>
      <c r="S462" s="283"/>
      <c r="T462" s="283"/>
      <c r="U462" s="283"/>
      <c r="V462" s="283"/>
      <c r="W462" s="283"/>
      <c r="X462" s="283"/>
      <c r="Y462" s="283"/>
      <c r="Z462" s="283"/>
      <c r="AA462" s="283"/>
      <c r="AB462" s="283"/>
      <c r="AC462" s="283"/>
      <c r="AD462" s="283"/>
      <c r="AE462" s="283"/>
      <c r="AF462" s="283"/>
      <c r="AG462" s="283"/>
      <c r="AH462" s="283"/>
      <c r="AI462" s="283"/>
      <c r="AJ462" s="283"/>
    </row>
    <row r="463" ht="15.75" customHeight="1">
      <c r="B463" s="283"/>
      <c r="C463" s="283"/>
      <c r="D463" s="283"/>
      <c r="E463" s="283"/>
      <c r="F463" s="283"/>
      <c r="G463" s="283"/>
      <c r="H463" s="283"/>
      <c r="I463" s="283"/>
      <c r="J463" s="283"/>
      <c r="K463" s="283"/>
      <c r="L463" s="283"/>
      <c r="M463" s="283"/>
      <c r="N463" s="283"/>
      <c r="O463" s="283"/>
      <c r="P463" s="283"/>
      <c r="Q463" s="283"/>
      <c r="R463" s="283"/>
      <c r="S463" s="283"/>
      <c r="T463" s="283"/>
      <c r="U463" s="283"/>
      <c r="V463" s="283"/>
      <c r="W463" s="283"/>
      <c r="X463" s="283"/>
      <c r="Y463" s="283"/>
      <c r="Z463" s="283"/>
      <c r="AA463" s="283"/>
      <c r="AB463" s="283"/>
      <c r="AC463" s="283"/>
      <c r="AD463" s="283"/>
      <c r="AE463" s="283"/>
      <c r="AF463" s="283"/>
      <c r="AG463" s="283"/>
      <c r="AH463" s="283"/>
      <c r="AI463" s="283"/>
      <c r="AJ463" s="283"/>
    </row>
    <row r="464" ht="15.75" customHeight="1">
      <c r="B464" s="283"/>
      <c r="C464" s="283"/>
      <c r="D464" s="283"/>
      <c r="E464" s="283"/>
      <c r="F464" s="283"/>
      <c r="G464" s="283"/>
      <c r="H464" s="283"/>
      <c r="I464" s="283"/>
      <c r="J464" s="283"/>
      <c r="K464" s="283"/>
      <c r="L464" s="283"/>
      <c r="M464" s="283"/>
      <c r="N464" s="283"/>
      <c r="O464" s="283"/>
      <c r="P464" s="283"/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83"/>
      <c r="AH464" s="283"/>
      <c r="AI464" s="283"/>
      <c r="AJ464" s="283"/>
    </row>
    <row r="465" ht="15.75" customHeight="1">
      <c r="B465" s="283"/>
      <c r="C465" s="283"/>
      <c r="D465" s="283"/>
      <c r="E465" s="283"/>
      <c r="F465" s="283"/>
      <c r="G465" s="283"/>
      <c r="H465" s="283"/>
      <c r="I465" s="283"/>
      <c r="J465" s="283"/>
      <c r="K465" s="283"/>
      <c r="L465" s="283"/>
      <c r="M465" s="283"/>
      <c r="N465" s="283"/>
      <c r="O465" s="283"/>
      <c r="P465" s="283"/>
      <c r="Q465" s="283"/>
      <c r="R465" s="283"/>
      <c r="S465" s="283"/>
      <c r="T465" s="283"/>
      <c r="U465" s="283"/>
      <c r="V465" s="283"/>
      <c r="W465" s="283"/>
      <c r="X465" s="283"/>
      <c r="Y465" s="283"/>
      <c r="Z465" s="283"/>
      <c r="AA465" s="283"/>
      <c r="AB465" s="283"/>
      <c r="AC465" s="283"/>
      <c r="AD465" s="283"/>
      <c r="AE465" s="283"/>
      <c r="AF465" s="283"/>
      <c r="AG465" s="283"/>
      <c r="AH465" s="283"/>
      <c r="AI465" s="283"/>
      <c r="AJ465" s="283"/>
    </row>
    <row r="466" ht="15.75" customHeight="1">
      <c r="B466" s="283"/>
      <c r="C466" s="283"/>
      <c r="D466" s="283"/>
      <c r="E466" s="283"/>
      <c r="F466" s="283"/>
      <c r="G466" s="283"/>
      <c r="H466" s="283"/>
      <c r="I466" s="283"/>
      <c r="J466" s="283"/>
      <c r="K466" s="283"/>
      <c r="L466" s="283"/>
      <c r="M466" s="283"/>
      <c r="N466" s="283"/>
      <c r="O466" s="283"/>
      <c r="P466" s="283"/>
      <c r="Q466" s="283"/>
      <c r="R466" s="283"/>
      <c r="S466" s="283"/>
      <c r="T466" s="283"/>
      <c r="U466" s="283"/>
      <c r="V466" s="283"/>
      <c r="W466" s="283"/>
      <c r="X466" s="283"/>
      <c r="Y466" s="283"/>
      <c r="Z466" s="283"/>
      <c r="AA466" s="283"/>
      <c r="AB466" s="283"/>
      <c r="AC466" s="283"/>
      <c r="AD466" s="283"/>
      <c r="AE466" s="283"/>
      <c r="AF466" s="283"/>
      <c r="AG466" s="283"/>
      <c r="AH466" s="283"/>
      <c r="AI466" s="283"/>
      <c r="AJ466" s="283"/>
    </row>
    <row r="467" ht="15.75" customHeight="1">
      <c r="B467" s="283"/>
      <c r="C467" s="283"/>
      <c r="D467" s="283"/>
      <c r="E467" s="283"/>
      <c r="F467" s="283"/>
      <c r="G467" s="283"/>
      <c r="H467" s="283"/>
      <c r="I467" s="283"/>
      <c r="J467" s="283"/>
      <c r="K467" s="283"/>
      <c r="L467" s="283"/>
      <c r="M467" s="283"/>
      <c r="N467" s="283"/>
      <c r="O467" s="283"/>
      <c r="P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  <c r="AC467" s="283"/>
      <c r="AD467" s="283"/>
      <c r="AE467" s="283"/>
      <c r="AF467" s="283"/>
      <c r="AG467" s="283"/>
      <c r="AH467" s="283"/>
      <c r="AI467" s="283"/>
      <c r="AJ467" s="283"/>
    </row>
    <row r="468" ht="15.75" customHeight="1">
      <c r="B468" s="283"/>
      <c r="C468" s="283"/>
      <c r="D468" s="283"/>
      <c r="E468" s="283"/>
      <c r="F468" s="283"/>
      <c r="G468" s="283"/>
      <c r="H468" s="283"/>
      <c r="I468" s="283"/>
      <c r="J468" s="283"/>
      <c r="K468" s="283"/>
      <c r="L468" s="283"/>
      <c r="M468" s="283"/>
      <c r="N468" s="283"/>
      <c r="O468" s="283"/>
      <c r="P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  <c r="AC468" s="283"/>
      <c r="AD468" s="283"/>
      <c r="AE468" s="283"/>
      <c r="AF468" s="283"/>
      <c r="AG468" s="283"/>
      <c r="AH468" s="283"/>
      <c r="AI468" s="283"/>
      <c r="AJ468" s="283"/>
    </row>
    <row r="469" ht="15.75" customHeight="1">
      <c r="B469" s="283"/>
      <c r="C469" s="283"/>
      <c r="D469" s="283"/>
      <c r="E469" s="283"/>
      <c r="F469" s="283"/>
      <c r="G469" s="283"/>
      <c r="H469" s="283"/>
      <c r="I469" s="283"/>
      <c r="J469" s="283"/>
      <c r="K469" s="283"/>
      <c r="L469" s="283"/>
      <c r="M469" s="283"/>
      <c r="N469" s="283"/>
      <c r="O469" s="283"/>
      <c r="P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3"/>
      <c r="AE469" s="283"/>
      <c r="AF469" s="283"/>
      <c r="AG469" s="283"/>
      <c r="AH469" s="283"/>
      <c r="AI469" s="283"/>
      <c r="AJ469" s="283"/>
    </row>
    <row r="470" ht="15.75" customHeight="1">
      <c r="B470" s="283"/>
      <c r="C470" s="283"/>
      <c r="D470" s="283"/>
      <c r="E470" s="283"/>
      <c r="F470" s="283"/>
      <c r="G470" s="283"/>
      <c r="H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283"/>
      <c r="AD470" s="283"/>
      <c r="AE470" s="283"/>
      <c r="AF470" s="283"/>
      <c r="AG470" s="283"/>
      <c r="AH470" s="283"/>
      <c r="AI470" s="283"/>
      <c r="AJ470" s="283"/>
    </row>
    <row r="471" ht="15.75" customHeight="1">
      <c r="B471" s="283"/>
      <c r="C471" s="283"/>
      <c r="D471" s="283"/>
      <c r="E471" s="283"/>
      <c r="F471" s="283"/>
      <c r="G471" s="283"/>
      <c r="H471" s="283"/>
      <c r="I471" s="283"/>
      <c r="J471" s="283"/>
      <c r="K471" s="283"/>
      <c r="L471" s="283"/>
      <c r="M471" s="283"/>
      <c r="N471" s="283"/>
      <c r="O471" s="283"/>
      <c r="P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  <c r="AC471" s="283"/>
      <c r="AD471" s="283"/>
      <c r="AE471" s="283"/>
      <c r="AF471" s="283"/>
      <c r="AG471" s="283"/>
      <c r="AH471" s="283"/>
      <c r="AI471" s="283"/>
      <c r="AJ471" s="283"/>
    </row>
    <row r="472" ht="15.75" customHeight="1">
      <c r="B472" s="283"/>
      <c r="C472" s="283"/>
      <c r="D472" s="283"/>
      <c r="E472" s="283"/>
      <c r="F472" s="283"/>
      <c r="G472" s="283"/>
      <c r="H472" s="283"/>
      <c r="I472" s="283"/>
      <c r="J472" s="283"/>
      <c r="K472" s="283"/>
      <c r="L472" s="283"/>
      <c r="M472" s="283"/>
      <c r="N472" s="283"/>
      <c r="O472" s="283"/>
      <c r="P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  <c r="AC472" s="283"/>
      <c r="AD472" s="283"/>
      <c r="AE472" s="283"/>
      <c r="AF472" s="283"/>
      <c r="AG472" s="283"/>
      <c r="AH472" s="283"/>
      <c r="AI472" s="283"/>
      <c r="AJ472" s="283"/>
    </row>
    <row r="473" ht="15.75" customHeight="1">
      <c r="B473" s="283"/>
      <c r="C473" s="283"/>
      <c r="D473" s="283"/>
      <c r="E473" s="283"/>
      <c r="F473" s="283"/>
      <c r="G473" s="283"/>
      <c r="H473" s="283"/>
      <c r="I473" s="283"/>
      <c r="J473" s="283"/>
      <c r="K473" s="283"/>
      <c r="L473" s="283"/>
      <c r="M473" s="283"/>
      <c r="N473" s="283"/>
      <c r="O473" s="283"/>
      <c r="P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  <c r="AC473" s="283"/>
      <c r="AD473" s="283"/>
      <c r="AE473" s="283"/>
      <c r="AF473" s="283"/>
      <c r="AG473" s="283"/>
      <c r="AH473" s="283"/>
      <c r="AI473" s="283"/>
      <c r="AJ473" s="283"/>
    </row>
    <row r="474" ht="15.75" customHeight="1">
      <c r="B474" s="283"/>
      <c r="C474" s="283"/>
      <c r="D474" s="283"/>
      <c r="E474" s="283"/>
      <c r="F474" s="283"/>
      <c r="G474" s="283"/>
      <c r="H474" s="283"/>
      <c r="I474" s="283"/>
      <c r="J474" s="283"/>
      <c r="K474" s="283"/>
      <c r="L474" s="283"/>
      <c r="M474" s="283"/>
      <c r="N474" s="283"/>
      <c r="O474" s="283"/>
      <c r="P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3"/>
      <c r="AI474" s="283"/>
      <c r="AJ474" s="283"/>
    </row>
    <row r="475" ht="15.75" customHeight="1">
      <c r="B475" s="283"/>
      <c r="C475" s="283"/>
      <c r="D475" s="283"/>
      <c r="E475" s="283"/>
      <c r="F475" s="283"/>
      <c r="G475" s="283"/>
      <c r="H475" s="283"/>
      <c r="I475" s="283"/>
      <c r="J475" s="283"/>
      <c r="K475" s="283"/>
      <c r="L475" s="283"/>
      <c r="M475" s="283"/>
      <c r="N475" s="283"/>
      <c r="O475" s="283"/>
      <c r="P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C475" s="283"/>
      <c r="AD475" s="283"/>
      <c r="AE475" s="283"/>
      <c r="AF475" s="283"/>
      <c r="AG475" s="283"/>
      <c r="AH475" s="283"/>
      <c r="AI475" s="283"/>
      <c r="AJ475" s="283"/>
    </row>
    <row r="476" ht="15.75" customHeight="1">
      <c r="B476" s="283"/>
      <c r="C476" s="283"/>
      <c r="D476" s="283"/>
      <c r="E476" s="283"/>
      <c r="F476" s="283"/>
      <c r="G476" s="283"/>
      <c r="H476" s="283"/>
      <c r="I476" s="283"/>
      <c r="J476" s="283"/>
      <c r="K476" s="283"/>
      <c r="L476" s="283"/>
      <c r="M476" s="283"/>
      <c r="N476" s="283"/>
      <c r="O476" s="283"/>
      <c r="P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C476" s="283"/>
      <c r="AD476" s="283"/>
      <c r="AE476" s="283"/>
      <c r="AF476" s="283"/>
      <c r="AG476" s="283"/>
      <c r="AH476" s="283"/>
      <c r="AI476" s="283"/>
      <c r="AJ476" s="283"/>
    </row>
    <row r="477" ht="15.75" customHeight="1">
      <c r="B477" s="283"/>
      <c r="C477" s="283"/>
      <c r="D477" s="283"/>
      <c r="E477" s="283"/>
      <c r="F477" s="283"/>
      <c r="G477" s="283"/>
      <c r="H477" s="283"/>
      <c r="I477" s="283"/>
      <c r="J477" s="283"/>
      <c r="K477" s="283"/>
      <c r="L477" s="283"/>
      <c r="M477" s="283"/>
      <c r="N477" s="283"/>
      <c r="O477" s="283"/>
      <c r="P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C477" s="283"/>
      <c r="AD477" s="283"/>
      <c r="AE477" s="283"/>
      <c r="AF477" s="283"/>
      <c r="AG477" s="283"/>
      <c r="AH477" s="283"/>
      <c r="AI477" s="283"/>
      <c r="AJ477" s="283"/>
    </row>
    <row r="478" ht="15.75" customHeight="1">
      <c r="B478" s="283"/>
      <c r="C478" s="283"/>
      <c r="D478" s="283"/>
      <c r="E478" s="283"/>
      <c r="F478" s="283"/>
      <c r="G478" s="283"/>
      <c r="H478" s="283"/>
      <c r="I478" s="283"/>
      <c r="J478" s="283"/>
      <c r="K478" s="283"/>
      <c r="L478" s="283"/>
      <c r="M478" s="283"/>
      <c r="N478" s="283"/>
      <c r="O478" s="283"/>
      <c r="P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283"/>
      <c r="AD478" s="283"/>
      <c r="AE478" s="283"/>
      <c r="AF478" s="283"/>
      <c r="AG478" s="283"/>
      <c r="AH478" s="283"/>
      <c r="AI478" s="283"/>
      <c r="AJ478" s="283"/>
    </row>
    <row r="479" ht="15.75" customHeight="1">
      <c r="B479" s="283"/>
      <c r="C479" s="283"/>
      <c r="D479" s="283"/>
      <c r="E479" s="283"/>
      <c r="F479" s="283"/>
      <c r="G479" s="283"/>
      <c r="H479" s="283"/>
      <c r="I479" s="283"/>
      <c r="J479" s="283"/>
      <c r="K479" s="283"/>
      <c r="L479" s="283"/>
      <c r="M479" s="283"/>
      <c r="N479" s="283"/>
      <c r="O479" s="283"/>
      <c r="P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283"/>
      <c r="AD479" s="283"/>
      <c r="AE479" s="283"/>
      <c r="AF479" s="283"/>
      <c r="AG479" s="283"/>
      <c r="AH479" s="283"/>
      <c r="AI479" s="283"/>
      <c r="AJ479" s="283"/>
    </row>
    <row r="480" ht="15.75" customHeight="1">
      <c r="B480" s="283"/>
      <c r="C480" s="283"/>
      <c r="D480" s="283"/>
      <c r="E480" s="283"/>
      <c r="F480" s="283"/>
      <c r="G480" s="283"/>
      <c r="H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283"/>
      <c r="AD480" s="283"/>
      <c r="AE480" s="283"/>
      <c r="AF480" s="283"/>
      <c r="AG480" s="283"/>
      <c r="AH480" s="283"/>
      <c r="AI480" s="283"/>
      <c r="AJ480" s="283"/>
    </row>
    <row r="481" ht="15.75" customHeight="1">
      <c r="B481" s="283"/>
      <c r="C481" s="283"/>
      <c r="D481" s="283"/>
      <c r="E481" s="283"/>
      <c r="F481" s="283"/>
      <c r="G481" s="283"/>
      <c r="H481" s="283"/>
      <c r="I481" s="283"/>
      <c r="J481" s="283"/>
      <c r="K481" s="283"/>
      <c r="L481" s="283"/>
      <c r="M481" s="283"/>
      <c r="N481" s="283"/>
      <c r="O481" s="283"/>
      <c r="P481" s="283"/>
      <c r="Q481" s="283"/>
      <c r="R481" s="283"/>
      <c r="S481" s="283"/>
      <c r="T481" s="283"/>
      <c r="U481" s="283"/>
      <c r="V481" s="283"/>
      <c r="W481" s="283"/>
      <c r="X481" s="283"/>
      <c r="Y481" s="283"/>
      <c r="Z481" s="283"/>
      <c r="AA481" s="283"/>
      <c r="AB481" s="283"/>
      <c r="AC481" s="283"/>
      <c r="AD481" s="283"/>
      <c r="AE481" s="283"/>
      <c r="AF481" s="283"/>
      <c r="AG481" s="283"/>
      <c r="AH481" s="283"/>
      <c r="AI481" s="283"/>
      <c r="AJ481" s="283"/>
    </row>
    <row r="482" ht="15.75" customHeight="1">
      <c r="B482" s="283"/>
      <c r="C482" s="283"/>
      <c r="D482" s="283"/>
      <c r="E482" s="283"/>
      <c r="F482" s="283"/>
      <c r="G482" s="283"/>
      <c r="H482" s="283"/>
      <c r="I482" s="283"/>
      <c r="J482" s="283"/>
      <c r="K482" s="283"/>
      <c r="L482" s="283"/>
      <c r="M482" s="283"/>
      <c r="N482" s="283"/>
      <c r="O482" s="283"/>
      <c r="P482" s="283"/>
      <c r="Q482" s="283"/>
      <c r="R482" s="283"/>
      <c r="S482" s="283"/>
      <c r="T482" s="283"/>
      <c r="U482" s="283"/>
      <c r="V482" s="283"/>
      <c r="W482" s="283"/>
      <c r="X482" s="283"/>
      <c r="Y482" s="283"/>
      <c r="Z482" s="283"/>
      <c r="AA482" s="283"/>
      <c r="AB482" s="283"/>
      <c r="AC482" s="283"/>
      <c r="AD482" s="283"/>
      <c r="AE482" s="283"/>
      <c r="AF482" s="283"/>
      <c r="AG482" s="283"/>
      <c r="AH482" s="283"/>
      <c r="AI482" s="283"/>
      <c r="AJ482" s="283"/>
    </row>
    <row r="483" ht="15.75" customHeight="1">
      <c r="B483" s="283"/>
      <c r="C483" s="283"/>
      <c r="D483" s="283"/>
      <c r="E483" s="283"/>
      <c r="F483" s="283"/>
      <c r="G483" s="283"/>
      <c r="H483" s="283"/>
      <c r="I483" s="283"/>
      <c r="J483" s="283"/>
      <c r="K483" s="283"/>
      <c r="L483" s="283"/>
      <c r="M483" s="283"/>
      <c r="N483" s="283"/>
      <c r="O483" s="283"/>
      <c r="P483" s="283"/>
      <c r="Q483" s="283"/>
      <c r="R483" s="283"/>
      <c r="S483" s="283"/>
      <c r="T483" s="283"/>
      <c r="U483" s="283"/>
      <c r="V483" s="283"/>
      <c r="W483" s="283"/>
      <c r="X483" s="283"/>
      <c r="Y483" s="283"/>
      <c r="Z483" s="283"/>
      <c r="AA483" s="283"/>
      <c r="AB483" s="283"/>
      <c r="AC483" s="283"/>
      <c r="AD483" s="283"/>
      <c r="AE483" s="283"/>
      <c r="AF483" s="283"/>
      <c r="AG483" s="283"/>
      <c r="AH483" s="283"/>
      <c r="AI483" s="283"/>
      <c r="AJ483" s="283"/>
    </row>
    <row r="484" ht="15.75" customHeight="1">
      <c r="B484" s="283"/>
      <c r="C484" s="283"/>
      <c r="D484" s="283"/>
      <c r="E484" s="283"/>
      <c r="F484" s="283"/>
      <c r="G484" s="283"/>
      <c r="H484" s="283"/>
      <c r="I484" s="283"/>
      <c r="J484" s="283"/>
      <c r="K484" s="283"/>
      <c r="L484" s="283"/>
      <c r="M484" s="283"/>
      <c r="N484" s="283"/>
      <c r="O484" s="283"/>
      <c r="P484" s="283"/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  <c r="AB484" s="283"/>
      <c r="AC484" s="283"/>
      <c r="AD484" s="283"/>
      <c r="AE484" s="283"/>
      <c r="AF484" s="283"/>
      <c r="AG484" s="283"/>
      <c r="AH484" s="283"/>
      <c r="AI484" s="283"/>
      <c r="AJ484" s="283"/>
    </row>
    <row r="485" ht="15.75" customHeight="1">
      <c r="B485" s="283"/>
      <c r="C485" s="283"/>
      <c r="D485" s="283"/>
      <c r="E485" s="283"/>
      <c r="F485" s="283"/>
      <c r="G485" s="283"/>
      <c r="H485" s="283"/>
      <c r="I485" s="283"/>
      <c r="J485" s="283"/>
      <c r="K485" s="283"/>
      <c r="L485" s="283"/>
      <c r="M485" s="283"/>
      <c r="N485" s="283"/>
      <c r="O485" s="283"/>
      <c r="P485" s="283"/>
      <c r="Q485" s="283"/>
      <c r="R485" s="283"/>
      <c r="S485" s="283"/>
      <c r="T485" s="283"/>
      <c r="U485" s="283"/>
      <c r="V485" s="283"/>
      <c r="W485" s="283"/>
      <c r="X485" s="283"/>
      <c r="Y485" s="283"/>
      <c r="Z485" s="283"/>
      <c r="AA485" s="283"/>
      <c r="AB485" s="283"/>
      <c r="AC485" s="283"/>
      <c r="AD485" s="283"/>
      <c r="AE485" s="283"/>
      <c r="AF485" s="283"/>
      <c r="AG485" s="283"/>
      <c r="AH485" s="283"/>
      <c r="AI485" s="283"/>
      <c r="AJ485" s="283"/>
    </row>
    <row r="486" ht="15.75" customHeight="1">
      <c r="B486" s="283"/>
      <c r="C486" s="283"/>
      <c r="D486" s="283"/>
      <c r="E486" s="283"/>
      <c r="F486" s="283"/>
      <c r="G486" s="283"/>
      <c r="H486" s="283"/>
      <c r="I486" s="283"/>
      <c r="J486" s="283"/>
      <c r="K486" s="283"/>
      <c r="L486" s="283"/>
      <c r="M486" s="283"/>
      <c r="N486" s="283"/>
      <c r="O486" s="283"/>
      <c r="P486" s="283"/>
      <c r="Q486" s="283"/>
      <c r="R486" s="283"/>
      <c r="S486" s="283"/>
      <c r="T486" s="283"/>
      <c r="U486" s="283"/>
      <c r="V486" s="283"/>
      <c r="W486" s="283"/>
      <c r="X486" s="283"/>
      <c r="Y486" s="283"/>
      <c r="Z486" s="283"/>
      <c r="AA486" s="283"/>
      <c r="AB486" s="283"/>
      <c r="AC486" s="283"/>
      <c r="AD486" s="283"/>
      <c r="AE486" s="283"/>
      <c r="AF486" s="283"/>
      <c r="AG486" s="283"/>
      <c r="AH486" s="283"/>
      <c r="AI486" s="283"/>
      <c r="AJ486" s="283"/>
    </row>
    <row r="487" ht="15.75" customHeight="1">
      <c r="B487" s="283"/>
      <c r="C487" s="283"/>
      <c r="D487" s="283"/>
      <c r="E487" s="283"/>
      <c r="F487" s="283"/>
      <c r="G487" s="283"/>
      <c r="H487" s="283"/>
      <c r="I487" s="283"/>
      <c r="J487" s="283"/>
      <c r="K487" s="283"/>
      <c r="L487" s="283"/>
      <c r="M487" s="283"/>
      <c r="N487" s="283"/>
      <c r="O487" s="283"/>
      <c r="P487" s="283"/>
      <c r="Q487" s="283"/>
      <c r="R487" s="283"/>
      <c r="S487" s="283"/>
      <c r="T487" s="283"/>
      <c r="U487" s="283"/>
      <c r="V487" s="283"/>
      <c r="W487" s="283"/>
      <c r="X487" s="283"/>
      <c r="Y487" s="283"/>
      <c r="Z487" s="283"/>
      <c r="AA487" s="283"/>
      <c r="AB487" s="283"/>
      <c r="AC487" s="283"/>
      <c r="AD487" s="283"/>
      <c r="AE487" s="283"/>
      <c r="AF487" s="283"/>
      <c r="AG487" s="283"/>
      <c r="AH487" s="283"/>
      <c r="AI487" s="283"/>
      <c r="AJ487" s="283"/>
    </row>
    <row r="488" ht="15.75" customHeight="1">
      <c r="B488" s="283"/>
      <c r="C488" s="283"/>
      <c r="D488" s="283"/>
      <c r="E488" s="283"/>
      <c r="F488" s="283"/>
      <c r="G488" s="283"/>
      <c r="H488" s="283"/>
      <c r="I488" s="283"/>
      <c r="J488" s="283"/>
      <c r="K488" s="283"/>
      <c r="L488" s="283"/>
      <c r="M488" s="283"/>
      <c r="N488" s="283"/>
      <c r="O488" s="283"/>
      <c r="P488" s="283"/>
      <c r="Q488" s="283"/>
      <c r="R488" s="283"/>
      <c r="S488" s="283"/>
      <c r="T488" s="283"/>
      <c r="U488" s="283"/>
      <c r="V488" s="283"/>
      <c r="W488" s="283"/>
      <c r="X488" s="283"/>
      <c r="Y488" s="283"/>
      <c r="Z488" s="283"/>
      <c r="AA488" s="283"/>
      <c r="AB488" s="283"/>
      <c r="AC488" s="283"/>
      <c r="AD488" s="283"/>
      <c r="AE488" s="283"/>
      <c r="AF488" s="283"/>
      <c r="AG488" s="283"/>
      <c r="AH488" s="283"/>
      <c r="AI488" s="283"/>
      <c r="AJ488" s="283"/>
    </row>
    <row r="489" ht="15.75" customHeight="1">
      <c r="B489" s="283"/>
      <c r="C489" s="283"/>
      <c r="D489" s="283"/>
      <c r="E489" s="283"/>
      <c r="F489" s="283"/>
      <c r="G489" s="283"/>
      <c r="H489" s="283"/>
      <c r="I489" s="283"/>
      <c r="J489" s="283"/>
      <c r="K489" s="283"/>
      <c r="L489" s="283"/>
      <c r="M489" s="283"/>
      <c r="N489" s="283"/>
      <c r="O489" s="283"/>
      <c r="P489" s="283"/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  <c r="AB489" s="283"/>
      <c r="AC489" s="283"/>
      <c r="AD489" s="283"/>
      <c r="AE489" s="283"/>
      <c r="AF489" s="283"/>
      <c r="AG489" s="283"/>
      <c r="AH489" s="283"/>
      <c r="AI489" s="283"/>
      <c r="AJ489" s="283"/>
    </row>
    <row r="490" ht="15.75" customHeight="1">
      <c r="B490" s="283"/>
      <c r="C490" s="283"/>
      <c r="D490" s="283"/>
      <c r="E490" s="283"/>
      <c r="F490" s="283"/>
      <c r="G490" s="283"/>
      <c r="H490" s="283"/>
      <c r="I490" s="283"/>
      <c r="J490" s="283"/>
      <c r="K490" s="283"/>
      <c r="L490" s="283"/>
      <c r="M490" s="283"/>
      <c r="N490" s="283"/>
      <c r="O490" s="283"/>
      <c r="P490" s="283"/>
      <c r="Q490" s="283"/>
      <c r="R490" s="283"/>
      <c r="S490" s="283"/>
      <c r="T490" s="283"/>
      <c r="U490" s="283"/>
      <c r="V490" s="283"/>
      <c r="W490" s="283"/>
      <c r="X490" s="283"/>
      <c r="Y490" s="283"/>
      <c r="Z490" s="283"/>
      <c r="AA490" s="283"/>
      <c r="AB490" s="283"/>
      <c r="AC490" s="283"/>
      <c r="AD490" s="283"/>
      <c r="AE490" s="283"/>
      <c r="AF490" s="283"/>
      <c r="AG490" s="283"/>
      <c r="AH490" s="283"/>
      <c r="AI490" s="283"/>
      <c r="AJ490" s="283"/>
    </row>
    <row r="491" ht="15.75" customHeight="1">
      <c r="B491" s="283"/>
      <c r="C491" s="283"/>
      <c r="D491" s="283"/>
      <c r="E491" s="283"/>
      <c r="F491" s="283"/>
      <c r="G491" s="283"/>
      <c r="H491" s="283"/>
      <c r="I491" s="283"/>
      <c r="J491" s="283"/>
      <c r="K491" s="283"/>
      <c r="L491" s="283"/>
      <c r="M491" s="283"/>
      <c r="N491" s="283"/>
      <c r="O491" s="283"/>
      <c r="P491" s="283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  <c r="AB491" s="283"/>
      <c r="AC491" s="283"/>
      <c r="AD491" s="283"/>
      <c r="AE491" s="283"/>
      <c r="AF491" s="283"/>
      <c r="AG491" s="283"/>
      <c r="AH491" s="283"/>
      <c r="AI491" s="283"/>
      <c r="AJ491" s="283"/>
    </row>
    <row r="492" ht="15.75" customHeight="1">
      <c r="B492" s="283"/>
      <c r="C492" s="283"/>
      <c r="D492" s="283"/>
      <c r="E492" s="283"/>
      <c r="F492" s="283"/>
      <c r="G492" s="283"/>
      <c r="H492" s="283"/>
      <c r="I492" s="283"/>
      <c r="J492" s="283"/>
      <c r="K492" s="283"/>
      <c r="L492" s="283"/>
      <c r="M492" s="283"/>
      <c r="N492" s="283"/>
      <c r="O492" s="283"/>
      <c r="P492" s="283"/>
      <c r="Q492" s="283"/>
      <c r="R492" s="283"/>
      <c r="S492" s="283"/>
      <c r="T492" s="283"/>
      <c r="U492" s="283"/>
      <c r="V492" s="283"/>
      <c r="W492" s="283"/>
      <c r="X492" s="283"/>
      <c r="Y492" s="283"/>
      <c r="Z492" s="283"/>
      <c r="AA492" s="283"/>
      <c r="AB492" s="283"/>
      <c r="AC492" s="283"/>
      <c r="AD492" s="283"/>
      <c r="AE492" s="283"/>
      <c r="AF492" s="283"/>
      <c r="AG492" s="283"/>
      <c r="AH492" s="283"/>
      <c r="AI492" s="283"/>
      <c r="AJ492" s="283"/>
    </row>
    <row r="493" ht="15.75" customHeight="1">
      <c r="B493" s="283"/>
      <c r="C493" s="283"/>
      <c r="D493" s="283"/>
      <c r="E493" s="283"/>
      <c r="F493" s="283"/>
      <c r="G493" s="283"/>
      <c r="H493" s="283"/>
      <c r="I493" s="283"/>
      <c r="J493" s="283"/>
      <c r="K493" s="283"/>
      <c r="L493" s="283"/>
      <c r="M493" s="283"/>
      <c r="N493" s="283"/>
      <c r="O493" s="283"/>
      <c r="P493" s="283"/>
      <c r="Q493" s="283"/>
      <c r="R493" s="283"/>
      <c r="S493" s="283"/>
      <c r="T493" s="283"/>
      <c r="U493" s="283"/>
      <c r="V493" s="283"/>
      <c r="W493" s="283"/>
      <c r="X493" s="283"/>
      <c r="Y493" s="283"/>
      <c r="Z493" s="283"/>
      <c r="AA493" s="283"/>
      <c r="AB493" s="283"/>
      <c r="AC493" s="283"/>
      <c r="AD493" s="283"/>
      <c r="AE493" s="283"/>
      <c r="AF493" s="283"/>
      <c r="AG493" s="283"/>
      <c r="AH493" s="283"/>
      <c r="AI493" s="283"/>
      <c r="AJ493" s="283"/>
    </row>
    <row r="494" ht="15.75" customHeight="1">
      <c r="B494" s="283"/>
      <c r="C494" s="283"/>
      <c r="D494" s="283"/>
      <c r="E494" s="283"/>
      <c r="F494" s="283"/>
      <c r="G494" s="283"/>
      <c r="H494" s="283"/>
      <c r="I494" s="283"/>
      <c r="J494" s="283"/>
      <c r="K494" s="283"/>
      <c r="L494" s="283"/>
      <c r="M494" s="283"/>
      <c r="N494" s="283"/>
      <c r="O494" s="283"/>
      <c r="P494" s="283"/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  <c r="AB494" s="283"/>
      <c r="AC494" s="283"/>
      <c r="AD494" s="283"/>
      <c r="AE494" s="283"/>
      <c r="AF494" s="283"/>
      <c r="AG494" s="283"/>
      <c r="AH494" s="283"/>
      <c r="AI494" s="283"/>
      <c r="AJ494" s="283"/>
    </row>
    <row r="495" ht="15.75" customHeight="1">
      <c r="B495" s="283"/>
      <c r="C495" s="283"/>
      <c r="D495" s="283"/>
      <c r="E495" s="283"/>
      <c r="F495" s="283"/>
      <c r="G495" s="283"/>
      <c r="H495" s="283"/>
      <c r="I495" s="283"/>
      <c r="J495" s="283"/>
      <c r="K495" s="283"/>
      <c r="L495" s="283"/>
      <c r="M495" s="283"/>
      <c r="N495" s="283"/>
      <c r="O495" s="28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  <c r="AB495" s="283"/>
      <c r="AC495" s="283"/>
      <c r="AD495" s="283"/>
      <c r="AE495" s="283"/>
      <c r="AF495" s="283"/>
      <c r="AG495" s="283"/>
      <c r="AH495" s="283"/>
      <c r="AI495" s="283"/>
      <c r="AJ495" s="283"/>
    </row>
    <row r="496" ht="15.75" customHeight="1">
      <c r="B496" s="283"/>
      <c r="C496" s="283"/>
      <c r="D496" s="283"/>
      <c r="E496" s="283"/>
      <c r="F496" s="283"/>
      <c r="G496" s="283"/>
      <c r="H496" s="283"/>
      <c r="I496" s="283"/>
      <c r="J496" s="283"/>
      <c r="K496" s="283"/>
      <c r="L496" s="283"/>
      <c r="M496" s="283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283"/>
      <c r="AD496" s="283"/>
      <c r="AE496" s="283"/>
      <c r="AF496" s="283"/>
      <c r="AG496" s="283"/>
      <c r="AH496" s="283"/>
      <c r="AI496" s="283"/>
      <c r="AJ496" s="283"/>
    </row>
    <row r="497" ht="15.75" customHeight="1">
      <c r="B497" s="283"/>
      <c r="C497" s="283"/>
      <c r="D497" s="283"/>
      <c r="E497" s="283"/>
      <c r="F497" s="283"/>
      <c r="G497" s="283"/>
      <c r="H497" s="283"/>
      <c r="I497" s="283"/>
      <c r="J497" s="283"/>
      <c r="K497" s="283"/>
      <c r="L497" s="283"/>
      <c r="M497" s="283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283"/>
      <c r="AD497" s="283"/>
      <c r="AE497" s="283"/>
      <c r="AF497" s="283"/>
      <c r="AG497" s="283"/>
      <c r="AH497" s="283"/>
      <c r="AI497" s="283"/>
      <c r="AJ497" s="283"/>
    </row>
    <row r="498" ht="15.75" customHeight="1">
      <c r="B498" s="283"/>
      <c r="C498" s="283"/>
      <c r="D498" s="283"/>
      <c r="E498" s="283"/>
      <c r="F498" s="283"/>
      <c r="G498" s="283"/>
      <c r="H498" s="283"/>
      <c r="I498" s="283"/>
      <c r="J498" s="283"/>
      <c r="K498" s="283"/>
      <c r="L498" s="283"/>
      <c r="M498" s="283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283"/>
      <c r="AD498" s="283"/>
      <c r="AE498" s="283"/>
      <c r="AF498" s="283"/>
      <c r="AG498" s="283"/>
      <c r="AH498" s="283"/>
      <c r="AI498" s="283"/>
      <c r="AJ498" s="283"/>
    </row>
    <row r="499" ht="15.75" customHeight="1">
      <c r="B499" s="283"/>
      <c r="C499" s="283"/>
      <c r="D499" s="283"/>
      <c r="E499" s="283"/>
      <c r="F499" s="283"/>
      <c r="G499" s="283"/>
      <c r="H499" s="283"/>
      <c r="I499" s="283"/>
      <c r="J499" s="283"/>
      <c r="K499" s="283"/>
      <c r="L499" s="283"/>
      <c r="M499" s="283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3"/>
      <c r="AI499" s="283"/>
      <c r="AJ499" s="283"/>
    </row>
    <row r="500" ht="15.75" customHeight="1">
      <c r="B500" s="283"/>
      <c r="C500" s="283"/>
      <c r="D500" s="283"/>
      <c r="E500" s="283"/>
      <c r="F500" s="283"/>
      <c r="G500" s="283"/>
      <c r="H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283"/>
      <c r="AD500" s="283"/>
      <c r="AE500" s="283"/>
      <c r="AF500" s="283"/>
      <c r="AG500" s="283"/>
      <c r="AH500" s="283"/>
      <c r="AI500" s="283"/>
      <c r="AJ500" s="283"/>
    </row>
    <row r="501" ht="15.75" customHeight="1">
      <c r="B501" s="283"/>
      <c r="C501" s="283"/>
      <c r="D501" s="283"/>
      <c r="E501" s="283"/>
      <c r="F501" s="283"/>
      <c r="G501" s="283"/>
      <c r="H501" s="283"/>
      <c r="I501" s="283"/>
      <c r="J501" s="283"/>
      <c r="K501" s="283"/>
      <c r="L501" s="283"/>
      <c r="M501" s="283"/>
      <c r="N501" s="283"/>
      <c r="O501" s="283"/>
      <c r="P501" s="283"/>
      <c r="Q501" s="283"/>
      <c r="R501" s="283"/>
      <c r="S501" s="283"/>
      <c r="T501" s="283"/>
      <c r="U501" s="283"/>
      <c r="V501" s="283"/>
      <c r="W501" s="283"/>
      <c r="X501" s="283"/>
      <c r="Y501" s="283"/>
      <c r="Z501" s="283"/>
      <c r="AA501" s="283"/>
      <c r="AB501" s="283"/>
      <c r="AC501" s="283"/>
      <c r="AD501" s="283"/>
      <c r="AE501" s="283"/>
      <c r="AF501" s="283"/>
      <c r="AG501" s="283"/>
      <c r="AH501" s="283"/>
      <c r="AI501" s="283"/>
      <c r="AJ501" s="283"/>
    </row>
    <row r="502" ht="15.75" customHeight="1">
      <c r="B502" s="283"/>
      <c r="C502" s="283"/>
      <c r="D502" s="283"/>
      <c r="E502" s="283"/>
      <c r="F502" s="283"/>
      <c r="G502" s="283"/>
      <c r="H502" s="283"/>
      <c r="I502" s="283"/>
      <c r="J502" s="283"/>
      <c r="K502" s="283"/>
      <c r="L502" s="283"/>
      <c r="M502" s="283"/>
      <c r="N502" s="283"/>
      <c r="O502" s="283"/>
      <c r="P502" s="283"/>
      <c r="Q502" s="283"/>
      <c r="R502" s="283"/>
      <c r="S502" s="283"/>
      <c r="T502" s="283"/>
      <c r="U502" s="283"/>
      <c r="V502" s="283"/>
      <c r="W502" s="283"/>
      <c r="X502" s="283"/>
      <c r="Y502" s="283"/>
      <c r="Z502" s="283"/>
      <c r="AA502" s="283"/>
      <c r="AB502" s="283"/>
      <c r="AC502" s="283"/>
      <c r="AD502" s="283"/>
      <c r="AE502" s="283"/>
      <c r="AF502" s="283"/>
      <c r="AG502" s="283"/>
      <c r="AH502" s="283"/>
      <c r="AI502" s="283"/>
      <c r="AJ502" s="283"/>
    </row>
    <row r="503" ht="15.75" customHeight="1">
      <c r="B503" s="283"/>
      <c r="C503" s="283"/>
      <c r="D503" s="283"/>
      <c r="E503" s="283"/>
      <c r="F503" s="283"/>
      <c r="G503" s="283"/>
      <c r="H503" s="283"/>
      <c r="I503" s="283"/>
      <c r="J503" s="283"/>
      <c r="K503" s="283"/>
      <c r="L503" s="283"/>
      <c r="M503" s="283"/>
      <c r="N503" s="283"/>
      <c r="O503" s="283"/>
      <c r="P503" s="283"/>
      <c r="Q503" s="283"/>
      <c r="R503" s="283"/>
      <c r="S503" s="283"/>
      <c r="T503" s="283"/>
      <c r="U503" s="283"/>
      <c r="V503" s="283"/>
      <c r="W503" s="283"/>
      <c r="X503" s="283"/>
      <c r="Y503" s="283"/>
      <c r="Z503" s="283"/>
      <c r="AA503" s="283"/>
      <c r="AB503" s="283"/>
      <c r="AC503" s="283"/>
      <c r="AD503" s="283"/>
      <c r="AE503" s="283"/>
      <c r="AF503" s="283"/>
      <c r="AG503" s="283"/>
      <c r="AH503" s="283"/>
      <c r="AI503" s="283"/>
      <c r="AJ503" s="283"/>
    </row>
    <row r="504" ht="15.75" customHeight="1">
      <c r="B504" s="283"/>
      <c r="C504" s="283"/>
      <c r="D504" s="283"/>
      <c r="E504" s="283"/>
      <c r="F504" s="283"/>
      <c r="G504" s="283"/>
      <c r="H504" s="283"/>
      <c r="I504" s="283"/>
      <c r="J504" s="283"/>
      <c r="K504" s="283"/>
      <c r="L504" s="283"/>
      <c r="M504" s="283"/>
      <c r="N504" s="283"/>
      <c r="O504" s="283"/>
      <c r="P504" s="283"/>
      <c r="Q504" s="283"/>
      <c r="R504" s="283"/>
      <c r="S504" s="283"/>
      <c r="T504" s="283"/>
      <c r="U504" s="283"/>
      <c r="V504" s="283"/>
      <c r="W504" s="283"/>
      <c r="X504" s="283"/>
      <c r="Y504" s="283"/>
      <c r="Z504" s="283"/>
      <c r="AA504" s="283"/>
      <c r="AB504" s="283"/>
      <c r="AC504" s="283"/>
      <c r="AD504" s="283"/>
      <c r="AE504" s="283"/>
      <c r="AF504" s="283"/>
      <c r="AG504" s="283"/>
      <c r="AH504" s="283"/>
      <c r="AI504" s="283"/>
      <c r="AJ504" s="283"/>
    </row>
    <row r="505" ht="15.75" customHeight="1">
      <c r="B505" s="283"/>
      <c r="C505" s="283"/>
      <c r="D505" s="283"/>
      <c r="E505" s="283"/>
      <c r="F505" s="283"/>
      <c r="G505" s="283"/>
      <c r="H505" s="283"/>
      <c r="I505" s="283"/>
      <c r="J505" s="283"/>
      <c r="K505" s="283"/>
      <c r="L505" s="283"/>
      <c r="M505" s="283"/>
      <c r="N505" s="283"/>
      <c r="O505" s="283"/>
      <c r="P505" s="283"/>
      <c r="Q505" s="283"/>
      <c r="R505" s="283"/>
      <c r="S505" s="283"/>
      <c r="T505" s="283"/>
      <c r="U505" s="283"/>
      <c r="V505" s="283"/>
      <c r="W505" s="283"/>
      <c r="X505" s="283"/>
      <c r="Y505" s="283"/>
      <c r="Z505" s="283"/>
      <c r="AA505" s="283"/>
      <c r="AB505" s="283"/>
      <c r="AC505" s="283"/>
      <c r="AD505" s="283"/>
      <c r="AE505" s="283"/>
      <c r="AF505" s="283"/>
      <c r="AG505" s="283"/>
      <c r="AH505" s="283"/>
      <c r="AI505" s="283"/>
      <c r="AJ505" s="283"/>
    </row>
    <row r="506" ht="15.75" customHeight="1">
      <c r="B506" s="283"/>
      <c r="C506" s="283"/>
      <c r="D506" s="283"/>
      <c r="E506" s="283"/>
      <c r="F506" s="283"/>
      <c r="G506" s="283"/>
      <c r="H506" s="283"/>
      <c r="I506" s="283"/>
      <c r="J506" s="283"/>
      <c r="K506" s="283"/>
      <c r="L506" s="283"/>
      <c r="M506" s="283"/>
      <c r="N506" s="283"/>
      <c r="O506" s="283"/>
      <c r="P506" s="283"/>
      <c r="Q506" s="283"/>
      <c r="R506" s="283"/>
      <c r="S506" s="283"/>
      <c r="T506" s="283"/>
      <c r="U506" s="283"/>
      <c r="V506" s="283"/>
      <c r="W506" s="283"/>
      <c r="X506" s="283"/>
      <c r="Y506" s="283"/>
      <c r="Z506" s="283"/>
      <c r="AA506" s="283"/>
      <c r="AB506" s="283"/>
      <c r="AC506" s="283"/>
      <c r="AD506" s="283"/>
      <c r="AE506" s="283"/>
      <c r="AF506" s="283"/>
      <c r="AG506" s="283"/>
      <c r="AH506" s="283"/>
      <c r="AI506" s="283"/>
      <c r="AJ506" s="283"/>
    </row>
    <row r="507" ht="15.75" customHeight="1">
      <c r="B507" s="283"/>
      <c r="C507" s="283"/>
      <c r="D507" s="283"/>
      <c r="E507" s="283"/>
      <c r="F507" s="283"/>
      <c r="G507" s="283"/>
      <c r="H507" s="283"/>
      <c r="I507" s="283"/>
      <c r="J507" s="283"/>
      <c r="K507" s="283"/>
      <c r="L507" s="283"/>
      <c r="M507" s="283"/>
      <c r="N507" s="283"/>
      <c r="O507" s="283"/>
      <c r="P507" s="283"/>
      <c r="Q507" s="283"/>
      <c r="R507" s="283"/>
      <c r="S507" s="283"/>
      <c r="T507" s="283"/>
      <c r="U507" s="283"/>
      <c r="V507" s="283"/>
      <c r="W507" s="283"/>
      <c r="X507" s="283"/>
      <c r="Y507" s="283"/>
      <c r="Z507" s="283"/>
      <c r="AA507" s="283"/>
      <c r="AB507" s="283"/>
      <c r="AC507" s="283"/>
      <c r="AD507" s="283"/>
      <c r="AE507" s="283"/>
      <c r="AF507" s="283"/>
      <c r="AG507" s="283"/>
      <c r="AH507" s="283"/>
      <c r="AI507" s="283"/>
      <c r="AJ507" s="283"/>
    </row>
    <row r="508" ht="15.75" customHeight="1">
      <c r="B508" s="283"/>
      <c r="C508" s="283"/>
      <c r="D508" s="283"/>
      <c r="E508" s="283"/>
      <c r="F508" s="283"/>
      <c r="G508" s="283"/>
      <c r="H508" s="283"/>
      <c r="I508" s="283"/>
      <c r="J508" s="283"/>
      <c r="K508" s="283"/>
      <c r="L508" s="283"/>
      <c r="M508" s="283"/>
      <c r="N508" s="283"/>
      <c r="O508" s="283"/>
      <c r="P508" s="283"/>
      <c r="Q508" s="283"/>
      <c r="R508" s="283"/>
      <c r="S508" s="283"/>
      <c r="T508" s="283"/>
      <c r="U508" s="283"/>
      <c r="V508" s="283"/>
      <c r="W508" s="283"/>
      <c r="X508" s="283"/>
      <c r="Y508" s="283"/>
      <c r="Z508" s="283"/>
      <c r="AA508" s="283"/>
      <c r="AB508" s="283"/>
      <c r="AC508" s="283"/>
      <c r="AD508" s="283"/>
      <c r="AE508" s="283"/>
      <c r="AF508" s="283"/>
      <c r="AG508" s="283"/>
      <c r="AH508" s="283"/>
      <c r="AI508" s="283"/>
      <c r="AJ508" s="283"/>
    </row>
    <row r="509" ht="15.75" customHeight="1">
      <c r="B509" s="283"/>
      <c r="C509" s="283"/>
      <c r="D509" s="283"/>
      <c r="E509" s="283"/>
      <c r="F509" s="283"/>
      <c r="G509" s="283"/>
      <c r="H509" s="283"/>
      <c r="I509" s="283"/>
      <c r="J509" s="283"/>
      <c r="K509" s="283"/>
      <c r="L509" s="283"/>
      <c r="M509" s="283"/>
      <c r="N509" s="283"/>
      <c r="O509" s="283"/>
      <c r="P509" s="283"/>
      <c r="Q509" s="283"/>
      <c r="R509" s="283"/>
      <c r="S509" s="283"/>
      <c r="T509" s="283"/>
      <c r="U509" s="283"/>
      <c r="V509" s="283"/>
      <c r="W509" s="283"/>
      <c r="X509" s="283"/>
      <c r="Y509" s="283"/>
      <c r="Z509" s="283"/>
      <c r="AA509" s="283"/>
      <c r="AB509" s="283"/>
      <c r="AC509" s="283"/>
      <c r="AD509" s="283"/>
      <c r="AE509" s="283"/>
      <c r="AF509" s="283"/>
      <c r="AG509" s="283"/>
      <c r="AH509" s="283"/>
      <c r="AI509" s="283"/>
      <c r="AJ509" s="283"/>
    </row>
    <row r="510" ht="15.75" customHeight="1">
      <c r="B510" s="283"/>
      <c r="C510" s="283"/>
      <c r="D510" s="283"/>
      <c r="E510" s="283"/>
      <c r="F510" s="283"/>
      <c r="G510" s="283"/>
      <c r="H510" s="283"/>
      <c r="I510" s="283"/>
      <c r="J510" s="283"/>
      <c r="K510" s="283"/>
      <c r="L510" s="283"/>
      <c r="M510" s="283"/>
      <c r="N510" s="283"/>
      <c r="O510" s="283"/>
      <c r="P510" s="283"/>
      <c r="Q510" s="283"/>
      <c r="R510" s="283"/>
      <c r="S510" s="283"/>
      <c r="T510" s="283"/>
      <c r="U510" s="283"/>
      <c r="V510" s="283"/>
      <c r="W510" s="283"/>
      <c r="X510" s="283"/>
      <c r="Y510" s="283"/>
      <c r="Z510" s="283"/>
      <c r="AA510" s="283"/>
      <c r="AB510" s="283"/>
      <c r="AC510" s="283"/>
      <c r="AD510" s="283"/>
      <c r="AE510" s="283"/>
      <c r="AF510" s="283"/>
      <c r="AG510" s="283"/>
      <c r="AH510" s="283"/>
      <c r="AI510" s="283"/>
      <c r="AJ510" s="283"/>
    </row>
    <row r="511" ht="15.75" customHeight="1">
      <c r="B511" s="283"/>
      <c r="C511" s="283"/>
      <c r="D511" s="283"/>
      <c r="E511" s="283"/>
      <c r="F511" s="283"/>
      <c r="G511" s="283"/>
      <c r="H511" s="283"/>
      <c r="I511" s="283"/>
      <c r="J511" s="283"/>
      <c r="K511" s="283"/>
      <c r="L511" s="283"/>
      <c r="M511" s="283"/>
      <c r="N511" s="283"/>
      <c r="O511" s="283"/>
      <c r="P511" s="283"/>
      <c r="Q511" s="283"/>
      <c r="R511" s="283"/>
      <c r="S511" s="283"/>
      <c r="T511" s="283"/>
      <c r="U511" s="283"/>
      <c r="V511" s="283"/>
      <c r="W511" s="283"/>
      <c r="X511" s="283"/>
      <c r="Y511" s="283"/>
      <c r="Z511" s="283"/>
      <c r="AA511" s="283"/>
      <c r="AB511" s="283"/>
      <c r="AC511" s="283"/>
      <c r="AD511" s="283"/>
      <c r="AE511" s="283"/>
      <c r="AF511" s="283"/>
      <c r="AG511" s="283"/>
      <c r="AH511" s="283"/>
      <c r="AI511" s="283"/>
      <c r="AJ511" s="283"/>
    </row>
    <row r="512" ht="15.75" customHeight="1">
      <c r="B512" s="283"/>
      <c r="C512" s="283"/>
      <c r="D512" s="283"/>
      <c r="E512" s="283"/>
      <c r="F512" s="283"/>
      <c r="G512" s="283"/>
      <c r="H512" s="283"/>
      <c r="I512" s="283"/>
      <c r="J512" s="283"/>
      <c r="K512" s="283"/>
      <c r="L512" s="283"/>
      <c r="M512" s="283"/>
      <c r="N512" s="283"/>
      <c r="O512" s="283"/>
      <c r="P512" s="283"/>
      <c r="Q512" s="283"/>
      <c r="R512" s="283"/>
      <c r="S512" s="283"/>
      <c r="T512" s="283"/>
      <c r="U512" s="283"/>
      <c r="V512" s="283"/>
      <c r="W512" s="283"/>
      <c r="X512" s="283"/>
      <c r="Y512" s="283"/>
      <c r="Z512" s="283"/>
      <c r="AA512" s="283"/>
      <c r="AB512" s="283"/>
      <c r="AC512" s="283"/>
      <c r="AD512" s="283"/>
      <c r="AE512" s="283"/>
      <c r="AF512" s="283"/>
      <c r="AG512" s="283"/>
      <c r="AH512" s="283"/>
      <c r="AI512" s="283"/>
      <c r="AJ512" s="283"/>
    </row>
    <row r="513" ht="15.75" customHeight="1">
      <c r="B513" s="283"/>
      <c r="C513" s="283"/>
      <c r="D513" s="283"/>
      <c r="E513" s="283"/>
      <c r="F513" s="283"/>
      <c r="G513" s="283"/>
      <c r="H513" s="283"/>
      <c r="I513" s="283"/>
      <c r="J513" s="283"/>
      <c r="K513" s="283"/>
      <c r="L513" s="283"/>
      <c r="M513" s="283"/>
      <c r="N513" s="283"/>
      <c r="O513" s="283"/>
      <c r="P513" s="283"/>
      <c r="Q513" s="283"/>
      <c r="R513" s="283"/>
      <c r="S513" s="283"/>
      <c r="T513" s="283"/>
      <c r="U513" s="283"/>
      <c r="V513" s="283"/>
      <c r="W513" s="283"/>
      <c r="X513" s="283"/>
      <c r="Y513" s="283"/>
      <c r="Z513" s="283"/>
      <c r="AA513" s="283"/>
      <c r="AB513" s="283"/>
      <c r="AC513" s="283"/>
      <c r="AD513" s="283"/>
      <c r="AE513" s="283"/>
      <c r="AF513" s="283"/>
      <c r="AG513" s="283"/>
      <c r="AH513" s="283"/>
      <c r="AI513" s="283"/>
      <c r="AJ513" s="283"/>
    </row>
    <row r="514" ht="15.75" customHeight="1">
      <c r="B514" s="283"/>
      <c r="C514" s="283"/>
      <c r="D514" s="283"/>
      <c r="E514" s="283"/>
      <c r="F514" s="283"/>
      <c r="G514" s="283"/>
      <c r="H514" s="283"/>
      <c r="I514" s="283"/>
      <c r="J514" s="283"/>
      <c r="K514" s="283"/>
      <c r="L514" s="283"/>
      <c r="M514" s="283"/>
      <c r="N514" s="283"/>
      <c r="O514" s="283"/>
      <c r="P514" s="283"/>
      <c r="Q514" s="283"/>
      <c r="R514" s="283"/>
      <c r="S514" s="283"/>
      <c r="T514" s="283"/>
      <c r="U514" s="283"/>
      <c r="V514" s="283"/>
      <c r="W514" s="283"/>
      <c r="X514" s="283"/>
      <c r="Y514" s="283"/>
      <c r="Z514" s="283"/>
      <c r="AA514" s="283"/>
      <c r="AB514" s="283"/>
      <c r="AC514" s="283"/>
      <c r="AD514" s="283"/>
      <c r="AE514" s="283"/>
      <c r="AF514" s="283"/>
      <c r="AG514" s="283"/>
      <c r="AH514" s="283"/>
      <c r="AI514" s="283"/>
      <c r="AJ514" s="283"/>
    </row>
    <row r="515" ht="15.75" customHeight="1">
      <c r="B515" s="283"/>
      <c r="C515" s="283"/>
      <c r="D515" s="283"/>
      <c r="E515" s="283"/>
      <c r="F515" s="283"/>
      <c r="G515" s="283"/>
      <c r="H515" s="283"/>
      <c r="I515" s="283"/>
      <c r="J515" s="283"/>
      <c r="K515" s="283"/>
      <c r="L515" s="283"/>
      <c r="M515" s="283"/>
      <c r="N515" s="283"/>
      <c r="O515" s="283"/>
      <c r="P515" s="283"/>
      <c r="Q515" s="283"/>
      <c r="R515" s="283"/>
      <c r="S515" s="283"/>
      <c r="T515" s="283"/>
      <c r="U515" s="283"/>
      <c r="V515" s="283"/>
      <c r="W515" s="283"/>
      <c r="X515" s="283"/>
      <c r="Y515" s="283"/>
      <c r="Z515" s="283"/>
      <c r="AA515" s="283"/>
      <c r="AB515" s="283"/>
      <c r="AC515" s="283"/>
      <c r="AD515" s="283"/>
      <c r="AE515" s="283"/>
      <c r="AF515" s="283"/>
      <c r="AG515" s="283"/>
      <c r="AH515" s="283"/>
      <c r="AI515" s="283"/>
      <c r="AJ515" s="283"/>
    </row>
    <row r="516" ht="15.75" customHeight="1">
      <c r="B516" s="283"/>
      <c r="C516" s="283"/>
      <c r="D516" s="283"/>
      <c r="E516" s="283"/>
      <c r="F516" s="283"/>
      <c r="G516" s="283"/>
      <c r="H516" s="283"/>
      <c r="I516" s="283"/>
      <c r="J516" s="283"/>
      <c r="K516" s="283"/>
      <c r="L516" s="283"/>
      <c r="M516" s="283"/>
      <c r="N516" s="283"/>
      <c r="O516" s="283"/>
      <c r="P516" s="283"/>
      <c r="Q516" s="283"/>
      <c r="R516" s="283"/>
      <c r="S516" s="283"/>
      <c r="T516" s="283"/>
      <c r="U516" s="283"/>
      <c r="V516" s="283"/>
      <c r="W516" s="283"/>
      <c r="X516" s="283"/>
      <c r="Y516" s="283"/>
      <c r="Z516" s="283"/>
      <c r="AA516" s="283"/>
      <c r="AB516" s="283"/>
      <c r="AC516" s="283"/>
      <c r="AD516" s="283"/>
      <c r="AE516" s="283"/>
      <c r="AF516" s="283"/>
      <c r="AG516" s="283"/>
      <c r="AH516" s="283"/>
      <c r="AI516" s="283"/>
      <c r="AJ516" s="283"/>
    </row>
    <row r="517" ht="15.75" customHeight="1">
      <c r="B517" s="283"/>
      <c r="C517" s="283"/>
      <c r="D517" s="283"/>
      <c r="E517" s="283"/>
      <c r="F517" s="283"/>
      <c r="G517" s="283"/>
      <c r="H517" s="283"/>
      <c r="I517" s="283"/>
      <c r="J517" s="283"/>
      <c r="K517" s="283"/>
      <c r="L517" s="283"/>
      <c r="M517" s="283"/>
      <c r="N517" s="283"/>
      <c r="O517" s="283"/>
      <c r="P517" s="283"/>
      <c r="Q517" s="283"/>
      <c r="R517" s="283"/>
      <c r="S517" s="283"/>
      <c r="T517" s="283"/>
      <c r="U517" s="283"/>
      <c r="V517" s="283"/>
      <c r="W517" s="283"/>
      <c r="X517" s="283"/>
      <c r="Y517" s="283"/>
      <c r="Z517" s="283"/>
      <c r="AA517" s="283"/>
      <c r="AB517" s="283"/>
      <c r="AC517" s="283"/>
      <c r="AD517" s="283"/>
      <c r="AE517" s="283"/>
      <c r="AF517" s="283"/>
      <c r="AG517" s="283"/>
      <c r="AH517" s="283"/>
      <c r="AI517" s="283"/>
      <c r="AJ517" s="283"/>
    </row>
    <row r="518" ht="15.75" customHeight="1">
      <c r="B518" s="283"/>
      <c r="C518" s="283"/>
      <c r="D518" s="283"/>
      <c r="E518" s="283"/>
      <c r="F518" s="283"/>
      <c r="G518" s="283"/>
      <c r="H518" s="283"/>
      <c r="I518" s="283"/>
      <c r="J518" s="283"/>
      <c r="K518" s="283"/>
      <c r="L518" s="283"/>
      <c r="M518" s="283"/>
      <c r="N518" s="283"/>
      <c r="O518" s="283"/>
      <c r="P518" s="283"/>
      <c r="Q518" s="283"/>
      <c r="R518" s="283"/>
      <c r="S518" s="283"/>
      <c r="T518" s="283"/>
      <c r="U518" s="283"/>
      <c r="V518" s="283"/>
      <c r="W518" s="283"/>
      <c r="X518" s="283"/>
      <c r="Y518" s="283"/>
      <c r="Z518" s="283"/>
      <c r="AA518" s="283"/>
      <c r="AB518" s="283"/>
      <c r="AC518" s="283"/>
      <c r="AD518" s="283"/>
      <c r="AE518" s="283"/>
      <c r="AF518" s="283"/>
      <c r="AG518" s="283"/>
      <c r="AH518" s="283"/>
      <c r="AI518" s="283"/>
      <c r="AJ518" s="283"/>
    </row>
    <row r="519" ht="15.75" customHeight="1">
      <c r="B519" s="283"/>
      <c r="C519" s="283"/>
      <c r="D519" s="283"/>
      <c r="E519" s="283"/>
      <c r="F519" s="283"/>
      <c r="G519" s="283"/>
      <c r="H519" s="283"/>
      <c r="I519" s="283"/>
      <c r="J519" s="283"/>
      <c r="K519" s="283"/>
      <c r="L519" s="283"/>
      <c r="M519" s="283"/>
      <c r="N519" s="283"/>
      <c r="O519" s="283"/>
      <c r="P519" s="283"/>
      <c r="Q519" s="283"/>
      <c r="R519" s="283"/>
      <c r="S519" s="283"/>
      <c r="T519" s="283"/>
      <c r="U519" s="283"/>
      <c r="V519" s="283"/>
      <c r="W519" s="283"/>
      <c r="X519" s="283"/>
      <c r="Y519" s="283"/>
      <c r="Z519" s="283"/>
      <c r="AA519" s="283"/>
      <c r="AB519" s="283"/>
      <c r="AC519" s="283"/>
      <c r="AD519" s="283"/>
      <c r="AE519" s="283"/>
      <c r="AF519" s="283"/>
      <c r="AG519" s="283"/>
      <c r="AH519" s="283"/>
      <c r="AI519" s="283"/>
      <c r="AJ519" s="283"/>
    </row>
    <row r="520" ht="15.75" customHeight="1">
      <c r="B520" s="283"/>
      <c r="C520" s="283"/>
      <c r="D520" s="283"/>
      <c r="E520" s="283"/>
      <c r="F520" s="283"/>
      <c r="G520" s="283"/>
      <c r="H520" s="283"/>
      <c r="I520" s="283"/>
      <c r="J520" s="283"/>
      <c r="K520" s="283"/>
      <c r="L520" s="283"/>
      <c r="M520" s="283"/>
      <c r="N520" s="283"/>
      <c r="O520" s="283"/>
      <c r="P520" s="283"/>
      <c r="Q520" s="283"/>
      <c r="R520" s="283"/>
      <c r="S520" s="283"/>
      <c r="T520" s="283"/>
      <c r="U520" s="283"/>
      <c r="V520" s="283"/>
      <c r="W520" s="283"/>
      <c r="X520" s="283"/>
      <c r="Y520" s="283"/>
      <c r="Z520" s="283"/>
      <c r="AA520" s="283"/>
      <c r="AB520" s="283"/>
      <c r="AC520" s="283"/>
      <c r="AD520" s="283"/>
      <c r="AE520" s="283"/>
      <c r="AF520" s="283"/>
      <c r="AG520" s="283"/>
      <c r="AH520" s="283"/>
      <c r="AI520" s="283"/>
      <c r="AJ520" s="283"/>
    </row>
    <row r="521" ht="15.75" customHeight="1">
      <c r="B521" s="283"/>
      <c r="C521" s="283"/>
      <c r="D521" s="283"/>
      <c r="E521" s="283"/>
      <c r="F521" s="283"/>
      <c r="G521" s="283"/>
      <c r="H521" s="283"/>
      <c r="I521" s="283"/>
      <c r="J521" s="283"/>
      <c r="K521" s="283"/>
      <c r="L521" s="283"/>
      <c r="M521" s="283"/>
      <c r="N521" s="283"/>
      <c r="O521" s="283"/>
      <c r="P521" s="283"/>
      <c r="Q521" s="283"/>
      <c r="R521" s="283"/>
      <c r="S521" s="283"/>
      <c r="T521" s="283"/>
      <c r="U521" s="283"/>
      <c r="V521" s="283"/>
      <c r="W521" s="283"/>
      <c r="X521" s="283"/>
      <c r="Y521" s="283"/>
      <c r="Z521" s="283"/>
      <c r="AA521" s="283"/>
      <c r="AB521" s="283"/>
      <c r="AC521" s="283"/>
      <c r="AD521" s="283"/>
      <c r="AE521" s="283"/>
      <c r="AF521" s="283"/>
      <c r="AG521" s="283"/>
      <c r="AH521" s="283"/>
      <c r="AI521" s="283"/>
      <c r="AJ521" s="283"/>
    </row>
    <row r="522" ht="15.75" customHeight="1">
      <c r="B522" s="283"/>
      <c r="C522" s="283"/>
      <c r="D522" s="283"/>
      <c r="E522" s="283"/>
      <c r="F522" s="283"/>
      <c r="G522" s="283"/>
      <c r="H522" s="283"/>
      <c r="I522" s="283"/>
      <c r="J522" s="283"/>
      <c r="K522" s="283"/>
      <c r="L522" s="283"/>
      <c r="M522" s="283"/>
      <c r="N522" s="283"/>
      <c r="O522" s="283"/>
      <c r="P522" s="283"/>
      <c r="Q522" s="283"/>
      <c r="R522" s="283"/>
      <c r="S522" s="283"/>
      <c r="T522" s="283"/>
      <c r="U522" s="283"/>
      <c r="V522" s="283"/>
      <c r="W522" s="283"/>
      <c r="X522" s="283"/>
      <c r="Y522" s="283"/>
      <c r="Z522" s="283"/>
      <c r="AA522" s="283"/>
      <c r="AB522" s="283"/>
      <c r="AC522" s="283"/>
      <c r="AD522" s="283"/>
      <c r="AE522" s="283"/>
      <c r="AF522" s="283"/>
      <c r="AG522" s="283"/>
      <c r="AH522" s="283"/>
      <c r="AI522" s="283"/>
      <c r="AJ522" s="283"/>
    </row>
    <row r="523" ht="15.75" customHeight="1">
      <c r="B523" s="283"/>
      <c r="C523" s="283"/>
      <c r="D523" s="283"/>
      <c r="E523" s="283"/>
      <c r="F523" s="283"/>
      <c r="G523" s="283"/>
      <c r="H523" s="283"/>
      <c r="I523" s="283"/>
      <c r="J523" s="283"/>
      <c r="K523" s="283"/>
      <c r="L523" s="283"/>
      <c r="M523" s="283"/>
      <c r="N523" s="283"/>
      <c r="O523" s="283"/>
      <c r="P523" s="283"/>
      <c r="Q523" s="283"/>
      <c r="R523" s="283"/>
      <c r="S523" s="283"/>
      <c r="T523" s="283"/>
      <c r="U523" s="283"/>
      <c r="V523" s="283"/>
      <c r="W523" s="283"/>
      <c r="X523" s="283"/>
      <c r="Y523" s="283"/>
      <c r="Z523" s="283"/>
      <c r="AA523" s="283"/>
      <c r="AB523" s="283"/>
      <c r="AC523" s="283"/>
      <c r="AD523" s="283"/>
      <c r="AE523" s="283"/>
      <c r="AF523" s="283"/>
      <c r="AG523" s="283"/>
      <c r="AH523" s="283"/>
      <c r="AI523" s="283"/>
      <c r="AJ523" s="283"/>
    </row>
    <row r="524" ht="15.75" customHeight="1">
      <c r="B524" s="283"/>
      <c r="C524" s="283"/>
      <c r="D524" s="283"/>
      <c r="E524" s="283"/>
      <c r="F524" s="283"/>
      <c r="G524" s="283"/>
      <c r="H524" s="283"/>
      <c r="I524" s="283"/>
      <c r="J524" s="283"/>
      <c r="K524" s="283"/>
      <c r="L524" s="283"/>
      <c r="M524" s="283"/>
      <c r="N524" s="283"/>
      <c r="O524" s="283"/>
      <c r="P524" s="283"/>
      <c r="Q524" s="283"/>
      <c r="R524" s="283"/>
      <c r="S524" s="283"/>
      <c r="T524" s="283"/>
      <c r="U524" s="283"/>
      <c r="V524" s="283"/>
      <c r="W524" s="283"/>
      <c r="X524" s="283"/>
      <c r="Y524" s="283"/>
      <c r="Z524" s="283"/>
      <c r="AA524" s="283"/>
      <c r="AB524" s="283"/>
      <c r="AC524" s="283"/>
      <c r="AD524" s="283"/>
      <c r="AE524" s="283"/>
      <c r="AF524" s="283"/>
      <c r="AG524" s="283"/>
      <c r="AH524" s="283"/>
      <c r="AI524" s="283"/>
      <c r="AJ524" s="283"/>
    </row>
    <row r="525" ht="15.75" customHeight="1">
      <c r="B525" s="283"/>
      <c r="C525" s="283"/>
      <c r="D525" s="283"/>
      <c r="E525" s="283"/>
      <c r="F525" s="283"/>
      <c r="G525" s="283"/>
      <c r="H525" s="283"/>
      <c r="I525" s="283"/>
      <c r="J525" s="283"/>
      <c r="K525" s="283"/>
      <c r="L525" s="283"/>
      <c r="M525" s="283"/>
      <c r="N525" s="283"/>
      <c r="O525" s="283"/>
      <c r="P525" s="283"/>
      <c r="Q525" s="283"/>
      <c r="R525" s="283"/>
      <c r="S525" s="283"/>
      <c r="T525" s="283"/>
      <c r="U525" s="283"/>
      <c r="V525" s="283"/>
      <c r="W525" s="283"/>
      <c r="X525" s="283"/>
      <c r="Y525" s="283"/>
      <c r="Z525" s="283"/>
      <c r="AA525" s="283"/>
      <c r="AB525" s="283"/>
      <c r="AC525" s="283"/>
      <c r="AD525" s="283"/>
      <c r="AE525" s="283"/>
      <c r="AF525" s="283"/>
      <c r="AG525" s="283"/>
      <c r="AH525" s="283"/>
      <c r="AI525" s="283"/>
      <c r="AJ525" s="283"/>
    </row>
    <row r="526" ht="15.75" customHeight="1">
      <c r="B526" s="283"/>
      <c r="C526" s="283"/>
      <c r="D526" s="283"/>
      <c r="E526" s="283"/>
      <c r="F526" s="283"/>
      <c r="G526" s="283"/>
      <c r="H526" s="283"/>
      <c r="I526" s="283"/>
      <c r="J526" s="283"/>
      <c r="K526" s="283"/>
      <c r="L526" s="283"/>
      <c r="M526" s="283"/>
      <c r="N526" s="283"/>
      <c r="O526" s="283"/>
      <c r="P526" s="283"/>
      <c r="Q526" s="283"/>
      <c r="R526" s="283"/>
      <c r="S526" s="283"/>
      <c r="T526" s="283"/>
      <c r="U526" s="283"/>
      <c r="V526" s="283"/>
      <c r="W526" s="283"/>
      <c r="X526" s="283"/>
      <c r="Y526" s="283"/>
      <c r="Z526" s="283"/>
      <c r="AA526" s="283"/>
      <c r="AB526" s="283"/>
      <c r="AC526" s="283"/>
      <c r="AD526" s="283"/>
      <c r="AE526" s="283"/>
      <c r="AF526" s="283"/>
      <c r="AG526" s="283"/>
      <c r="AH526" s="283"/>
      <c r="AI526" s="283"/>
      <c r="AJ526" s="283"/>
    </row>
    <row r="527" ht="15.75" customHeight="1">
      <c r="B527" s="283"/>
      <c r="C527" s="283"/>
      <c r="D527" s="283"/>
      <c r="E527" s="283"/>
      <c r="F527" s="283"/>
      <c r="G527" s="283"/>
      <c r="H527" s="283"/>
      <c r="I527" s="283"/>
      <c r="J527" s="283"/>
      <c r="K527" s="283"/>
      <c r="L527" s="283"/>
      <c r="M527" s="283"/>
      <c r="N527" s="283"/>
      <c r="O527" s="283"/>
      <c r="P527" s="283"/>
      <c r="Q527" s="283"/>
      <c r="R527" s="283"/>
      <c r="S527" s="283"/>
      <c r="T527" s="283"/>
      <c r="U527" s="283"/>
      <c r="V527" s="283"/>
      <c r="W527" s="283"/>
      <c r="X527" s="283"/>
      <c r="Y527" s="283"/>
      <c r="Z527" s="283"/>
      <c r="AA527" s="283"/>
      <c r="AB527" s="283"/>
      <c r="AC527" s="283"/>
      <c r="AD527" s="283"/>
      <c r="AE527" s="283"/>
      <c r="AF527" s="283"/>
      <c r="AG527" s="283"/>
      <c r="AH527" s="283"/>
      <c r="AI527" s="283"/>
      <c r="AJ527" s="283"/>
    </row>
    <row r="528" ht="15.75" customHeight="1">
      <c r="B528" s="283"/>
      <c r="C528" s="283"/>
      <c r="D528" s="283"/>
      <c r="E528" s="283"/>
      <c r="F528" s="283"/>
      <c r="G528" s="283"/>
      <c r="H528" s="283"/>
      <c r="I528" s="283"/>
      <c r="J528" s="283"/>
      <c r="K528" s="283"/>
      <c r="L528" s="283"/>
      <c r="M528" s="283"/>
      <c r="N528" s="283"/>
      <c r="O528" s="283"/>
      <c r="P528" s="283"/>
      <c r="Q528" s="283"/>
      <c r="R528" s="283"/>
      <c r="S528" s="283"/>
      <c r="T528" s="283"/>
      <c r="U528" s="283"/>
      <c r="V528" s="283"/>
      <c r="W528" s="283"/>
      <c r="X528" s="283"/>
      <c r="Y528" s="283"/>
      <c r="Z528" s="283"/>
      <c r="AA528" s="283"/>
      <c r="AB528" s="283"/>
      <c r="AC528" s="283"/>
      <c r="AD528" s="283"/>
      <c r="AE528" s="283"/>
      <c r="AF528" s="283"/>
      <c r="AG528" s="283"/>
      <c r="AH528" s="283"/>
      <c r="AI528" s="283"/>
      <c r="AJ528" s="283"/>
    </row>
    <row r="529" ht="15.75" customHeight="1">
      <c r="B529" s="283"/>
      <c r="C529" s="283"/>
      <c r="D529" s="283"/>
      <c r="E529" s="283"/>
      <c r="F529" s="283"/>
      <c r="G529" s="283"/>
      <c r="H529" s="283"/>
      <c r="I529" s="283"/>
      <c r="J529" s="283"/>
      <c r="K529" s="283"/>
      <c r="L529" s="283"/>
      <c r="M529" s="283"/>
      <c r="N529" s="283"/>
      <c r="O529" s="283"/>
      <c r="P529" s="283"/>
      <c r="Q529" s="283"/>
      <c r="R529" s="283"/>
      <c r="S529" s="283"/>
      <c r="T529" s="283"/>
      <c r="U529" s="283"/>
      <c r="V529" s="283"/>
      <c r="W529" s="283"/>
      <c r="X529" s="283"/>
      <c r="Y529" s="283"/>
      <c r="Z529" s="283"/>
      <c r="AA529" s="283"/>
      <c r="AB529" s="283"/>
      <c r="AC529" s="283"/>
      <c r="AD529" s="283"/>
      <c r="AE529" s="283"/>
      <c r="AF529" s="283"/>
      <c r="AG529" s="283"/>
      <c r="AH529" s="283"/>
      <c r="AI529" s="283"/>
      <c r="AJ529" s="283"/>
    </row>
    <row r="530" ht="15.75" customHeight="1">
      <c r="B530" s="283"/>
      <c r="C530" s="283"/>
      <c r="D530" s="283"/>
      <c r="E530" s="283"/>
      <c r="F530" s="283"/>
      <c r="G530" s="283"/>
      <c r="H530" s="283"/>
      <c r="I530" s="283"/>
      <c r="J530" s="283"/>
      <c r="K530" s="283"/>
      <c r="L530" s="283"/>
      <c r="M530" s="283"/>
      <c r="N530" s="283"/>
      <c r="O530" s="283"/>
      <c r="P530" s="283"/>
      <c r="Q530" s="283"/>
      <c r="R530" s="283"/>
      <c r="S530" s="283"/>
      <c r="T530" s="283"/>
      <c r="U530" s="283"/>
      <c r="V530" s="283"/>
      <c r="W530" s="283"/>
      <c r="X530" s="283"/>
      <c r="Y530" s="283"/>
      <c r="Z530" s="283"/>
      <c r="AA530" s="283"/>
      <c r="AB530" s="283"/>
      <c r="AC530" s="283"/>
      <c r="AD530" s="283"/>
      <c r="AE530" s="283"/>
      <c r="AF530" s="283"/>
      <c r="AG530" s="283"/>
      <c r="AH530" s="283"/>
      <c r="AI530" s="283"/>
      <c r="AJ530" s="283"/>
    </row>
    <row r="531" ht="15.75" customHeight="1">
      <c r="B531" s="283"/>
      <c r="C531" s="283"/>
      <c r="D531" s="283"/>
      <c r="E531" s="283"/>
      <c r="F531" s="283"/>
      <c r="G531" s="283"/>
      <c r="H531" s="283"/>
      <c r="I531" s="283"/>
      <c r="J531" s="283"/>
      <c r="K531" s="283"/>
      <c r="L531" s="283"/>
      <c r="M531" s="283"/>
      <c r="N531" s="283"/>
      <c r="O531" s="283"/>
      <c r="P531" s="283"/>
      <c r="Q531" s="283"/>
      <c r="R531" s="283"/>
      <c r="S531" s="283"/>
      <c r="T531" s="283"/>
      <c r="U531" s="283"/>
      <c r="V531" s="283"/>
      <c r="W531" s="283"/>
      <c r="X531" s="283"/>
      <c r="Y531" s="283"/>
      <c r="Z531" s="283"/>
      <c r="AA531" s="283"/>
      <c r="AB531" s="283"/>
      <c r="AC531" s="283"/>
      <c r="AD531" s="283"/>
      <c r="AE531" s="283"/>
      <c r="AF531" s="283"/>
      <c r="AG531" s="283"/>
      <c r="AH531" s="283"/>
      <c r="AI531" s="283"/>
      <c r="AJ531" s="283"/>
    </row>
    <row r="532" ht="15.75" customHeight="1">
      <c r="B532" s="283"/>
      <c r="C532" s="283"/>
      <c r="D532" s="283"/>
      <c r="E532" s="283"/>
      <c r="F532" s="283"/>
      <c r="G532" s="283"/>
      <c r="H532" s="283"/>
      <c r="I532" s="283"/>
      <c r="J532" s="283"/>
      <c r="K532" s="283"/>
      <c r="L532" s="283"/>
      <c r="M532" s="283"/>
      <c r="N532" s="283"/>
      <c r="O532" s="283"/>
      <c r="P532" s="283"/>
      <c r="Q532" s="283"/>
      <c r="R532" s="283"/>
      <c r="S532" s="283"/>
      <c r="T532" s="283"/>
      <c r="U532" s="283"/>
      <c r="V532" s="283"/>
      <c r="W532" s="283"/>
      <c r="X532" s="283"/>
      <c r="Y532" s="283"/>
      <c r="Z532" s="283"/>
      <c r="AA532" s="283"/>
      <c r="AB532" s="283"/>
      <c r="AC532" s="283"/>
      <c r="AD532" s="283"/>
      <c r="AE532" s="283"/>
      <c r="AF532" s="283"/>
      <c r="AG532" s="283"/>
      <c r="AH532" s="283"/>
      <c r="AI532" s="283"/>
      <c r="AJ532" s="283"/>
    </row>
    <row r="533" ht="15.75" customHeight="1">
      <c r="B533" s="283"/>
      <c r="C533" s="283"/>
      <c r="D533" s="283"/>
      <c r="E533" s="283"/>
      <c r="F533" s="283"/>
      <c r="G533" s="283"/>
      <c r="H533" s="283"/>
      <c r="I533" s="283"/>
      <c r="J533" s="283"/>
      <c r="K533" s="283"/>
      <c r="L533" s="283"/>
      <c r="M533" s="283"/>
      <c r="N533" s="283"/>
      <c r="O533" s="283"/>
      <c r="P533" s="283"/>
      <c r="Q533" s="283"/>
      <c r="R533" s="283"/>
      <c r="S533" s="283"/>
      <c r="T533" s="283"/>
      <c r="U533" s="283"/>
      <c r="V533" s="283"/>
      <c r="W533" s="283"/>
      <c r="X533" s="283"/>
      <c r="Y533" s="283"/>
      <c r="Z533" s="283"/>
      <c r="AA533" s="283"/>
      <c r="AB533" s="283"/>
      <c r="AC533" s="283"/>
      <c r="AD533" s="283"/>
      <c r="AE533" s="283"/>
      <c r="AF533" s="283"/>
      <c r="AG533" s="283"/>
      <c r="AH533" s="283"/>
      <c r="AI533" s="283"/>
      <c r="AJ533" s="283"/>
    </row>
    <row r="534" ht="15.75" customHeight="1">
      <c r="B534" s="283"/>
      <c r="C534" s="283"/>
      <c r="D534" s="283"/>
      <c r="E534" s="283"/>
      <c r="F534" s="283"/>
      <c r="G534" s="283"/>
      <c r="H534" s="283"/>
      <c r="I534" s="283"/>
      <c r="J534" s="283"/>
      <c r="K534" s="283"/>
      <c r="L534" s="283"/>
      <c r="M534" s="283"/>
      <c r="N534" s="283"/>
      <c r="O534" s="283"/>
      <c r="P534" s="283"/>
      <c r="Q534" s="283"/>
      <c r="R534" s="283"/>
      <c r="S534" s="283"/>
      <c r="T534" s="283"/>
      <c r="U534" s="283"/>
      <c r="V534" s="283"/>
      <c r="W534" s="283"/>
      <c r="X534" s="283"/>
      <c r="Y534" s="283"/>
      <c r="Z534" s="283"/>
      <c r="AA534" s="283"/>
      <c r="AB534" s="283"/>
      <c r="AC534" s="283"/>
      <c r="AD534" s="283"/>
      <c r="AE534" s="283"/>
      <c r="AF534" s="283"/>
      <c r="AG534" s="283"/>
      <c r="AH534" s="283"/>
      <c r="AI534" s="283"/>
      <c r="AJ534" s="283"/>
    </row>
    <row r="535" ht="15.75" customHeight="1">
      <c r="B535" s="283"/>
      <c r="C535" s="283"/>
      <c r="D535" s="283"/>
      <c r="E535" s="283"/>
      <c r="F535" s="283"/>
      <c r="G535" s="283"/>
      <c r="H535" s="283"/>
      <c r="I535" s="283"/>
      <c r="J535" s="283"/>
      <c r="K535" s="283"/>
      <c r="L535" s="283"/>
      <c r="M535" s="283"/>
      <c r="N535" s="283"/>
      <c r="O535" s="283"/>
      <c r="P535" s="283"/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  <c r="AB535" s="283"/>
      <c r="AC535" s="283"/>
      <c r="AD535" s="283"/>
      <c r="AE535" s="283"/>
      <c r="AF535" s="283"/>
      <c r="AG535" s="283"/>
      <c r="AH535" s="283"/>
      <c r="AI535" s="283"/>
      <c r="AJ535" s="283"/>
    </row>
    <row r="536" ht="15.75" customHeight="1">
      <c r="B536" s="283"/>
      <c r="C536" s="283"/>
      <c r="D536" s="283"/>
      <c r="E536" s="283"/>
      <c r="F536" s="283"/>
      <c r="G536" s="283"/>
      <c r="H536" s="283"/>
      <c r="I536" s="283"/>
      <c r="J536" s="283"/>
      <c r="K536" s="283"/>
      <c r="L536" s="283"/>
      <c r="M536" s="283"/>
      <c r="N536" s="283"/>
      <c r="O536" s="28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  <c r="AB536" s="283"/>
      <c r="AC536" s="283"/>
      <c r="AD536" s="283"/>
      <c r="AE536" s="283"/>
      <c r="AF536" s="283"/>
      <c r="AG536" s="283"/>
      <c r="AH536" s="283"/>
      <c r="AI536" s="283"/>
      <c r="AJ536" s="283"/>
    </row>
    <row r="537" ht="15.75" customHeight="1">
      <c r="B537" s="283"/>
      <c r="C537" s="283"/>
      <c r="D537" s="283"/>
      <c r="E537" s="283"/>
      <c r="F537" s="283"/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3"/>
      <c r="Z537" s="283"/>
      <c r="AA537" s="283"/>
      <c r="AB537" s="283"/>
      <c r="AC537" s="283"/>
      <c r="AD537" s="283"/>
      <c r="AE537" s="283"/>
      <c r="AF537" s="283"/>
      <c r="AG537" s="283"/>
      <c r="AH537" s="283"/>
      <c r="AI537" s="283"/>
      <c r="AJ537" s="283"/>
    </row>
    <row r="538" ht="15.75" customHeight="1">
      <c r="B538" s="283"/>
      <c r="C538" s="283"/>
      <c r="D538" s="283"/>
      <c r="E538" s="283"/>
      <c r="F538" s="283"/>
      <c r="G538" s="283"/>
      <c r="H538" s="283"/>
      <c r="I538" s="283"/>
      <c r="J538" s="283"/>
      <c r="K538" s="283"/>
      <c r="L538" s="283"/>
      <c r="M538" s="283"/>
      <c r="N538" s="283"/>
      <c r="O538" s="283"/>
      <c r="P538" s="283"/>
      <c r="Q538" s="283"/>
      <c r="R538" s="283"/>
      <c r="S538" s="283"/>
      <c r="T538" s="283"/>
      <c r="U538" s="283"/>
      <c r="V538" s="283"/>
      <c r="W538" s="283"/>
      <c r="X538" s="283"/>
      <c r="Y538" s="283"/>
      <c r="Z538" s="283"/>
      <c r="AA538" s="283"/>
      <c r="AB538" s="283"/>
      <c r="AC538" s="283"/>
      <c r="AD538" s="283"/>
      <c r="AE538" s="283"/>
      <c r="AF538" s="283"/>
      <c r="AG538" s="283"/>
      <c r="AH538" s="283"/>
      <c r="AI538" s="283"/>
      <c r="AJ538" s="283"/>
    </row>
    <row r="539" ht="15.75" customHeight="1">
      <c r="B539" s="283"/>
      <c r="C539" s="283"/>
      <c r="D539" s="283"/>
      <c r="E539" s="283"/>
      <c r="F539" s="283"/>
      <c r="G539" s="283"/>
      <c r="H539" s="283"/>
      <c r="I539" s="283"/>
      <c r="J539" s="283"/>
      <c r="K539" s="283"/>
      <c r="L539" s="283"/>
      <c r="M539" s="283"/>
      <c r="N539" s="283"/>
      <c r="O539" s="283"/>
      <c r="P539" s="283"/>
      <c r="Q539" s="283"/>
      <c r="R539" s="283"/>
      <c r="S539" s="283"/>
      <c r="T539" s="283"/>
      <c r="U539" s="283"/>
      <c r="V539" s="283"/>
      <c r="W539" s="283"/>
      <c r="X539" s="283"/>
      <c r="Y539" s="283"/>
      <c r="Z539" s="283"/>
      <c r="AA539" s="283"/>
      <c r="AB539" s="283"/>
      <c r="AC539" s="283"/>
      <c r="AD539" s="283"/>
      <c r="AE539" s="283"/>
      <c r="AF539" s="283"/>
      <c r="AG539" s="283"/>
      <c r="AH539" s="283"/>
      <c r="AI539" s="283"/>
      <c r="AJ539" s="283"/>
    </row>
    <row r="540" ht="15.75" customHeight="1">
      <c r="B540" s="283"/>
      <c r="C540" s="283"/>
      <c r="D540" s="283"/>
      <c r="E540" s="283"/>
      <c r="F540" s="283"/>
      <c r="G540" s="283"/>
      <c r="H540" s="283"/>
      <c r="I540" s="283"/>
      <c r="J540" s="283"/>
      <c r="K540" s="283"/>
      <c r="L540" s="283"/>
      <c r="M540" s="283"/>
      <c r="N540" s="283"/>
      <c r="O540" s="28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283"/>
      <c r="AD540" s="283"/>
      <c r="AE540" s="283"/>
      <c r="AF540" s="283"/>
      <c r="AG540" s="283"/>
      <c r="AH540" s="283"/>
      <c r="AI540" s="283"/>
      <c r="AJ540" s="283"/>
    </row>
    <row r="541" ht="15.75" customHeight="1">
      <c r="B541" s="283"/>
      <c r="C541" s="283"/>
      <c r="D541" s="283"/>
      <c r="E541" s="283"/>
      <c r="F541" s="283"/>
      <c r="G541" s="283"/>
      <c r="H541" s="283"/>
      <c r="I541" s="283"/>
      <c r="J541" s="283"/>
      <c r="K541" s="283"/>
      <c r="L541" s="283"/>
      <c r="M541" s="283"/>
      <c r="N541" s="283"/>
      <c r="O541" s="283"/>
      <c r="P541" s="283"/>
      <c r="Q541" s="283"/>
      <c r="R541" s="283"/>
      <c r="S541" s="283"/>
      <c r="T541" s="283"/>
      <c r="U541" s="283"/>
      <c r="V541" s="283"/>
      <c r="W541" s="283"/>
      <c r="X541" s="283"/>
      <c r="Y541" s="283"/>
      <c r="Z541" s="283"/>
      <c r="AA541" s="283"/>
      <c r="AB541" s="283"/>
      <c r="AC541" s="283"/>
      <c r="AD541" s="283"/>
      <c r="AE541" s="283"/>
      <c r="AF541" s="283"/>
      <c r="AG541" s="283"/>
      <c r="AH541" s="283"/>
      <c r="AI541" s="283"/>
      <c r="AJ541" s="283"/>
    </row>
    <row r="542" ht="15.75" customHeight="1">
      <c r="B542" s="283"/>
      <c r="C542" s="283"/>
      <c r="D542" s="283"/>
      <c r="E542" s="283"/>
      <c r="F542" s="283"/>
      <c r="G542" s="283"/>
      <c r="H542" s="283"/>
      <c r="I542" s="283"/>
      <c r="J542" s="283"/>
      <c r="K542" s="283"/>
      <c r="L542" s="283"/>
      <c r="M542" s="283"/>
      <c r="N542" s="283"/>
      <c r="O542" s="283"/>
      <c r="P542" s="283"/>
      <c r="Q542" s="283"/>
      <c r="R542" s="283"/>
      <c r="S542" s="283"/>
      <c r="T542" s="283"/>
      <c r="U542" s="283"/>
      <c r="V542" s="283"/>
      <c r="W542" s="283"/>
      <c r="X542" s="283"/>
      <c r="Y542" s="283"/>
      <c r="Z542" s="283"/>
      <c r="AA542" s="283"/>
      <c r="AB542" s="283"/>
      <c r="AC542" s="283"/>
      <c r="AD542" s="283"/>
      <c r="AE542" s="283"/>
      <c r="AF542" s="283"/>
      <c r="AG542" s="283"/>
      <c r="AH542" s="283"/>
      <c r="AI542" s="283"/>
      <c r="AJ542" s="283"/>
    </row>
    <row r="543" ht="15.75" customHeight="1">
      <c r="B543" s="283"/>
      <c r="C543" s="283"/>
      <c r="D543" s="283"/>
      <c r="E543" s="283"/>
      <c r="F543" s="283"/>
      <c r="G543" s="283"/>
      <c r="H543" s="283"/>
      <c r="I543" s="283"/>
      <c r="J543" s="283"/>
      <c r="K543" s="283"/>
      <c r="L543" s="283"/>
      <c r="M543" s="283"/>
      <c r="N543" s="283"/>
      <c r="O543" s="283"/>
      <c r="P543" s="283"/>
      <c r="Q543" s="283"/>
      <c r="R543" s="283"/>
      <c r="S543" s="283"/>
      <c r="T543" s="283"/>
      <c r="U543" s="283"/>
      <c r="V543" s="283"/>
      <c r="W543" s="283"/>
      <c r="X543" s="283"/>
      <c r="Y543" s="283"/>
      <c r="Z543" s="283"/>
      <c r="AA543" s="283"/>
      <c r="AB543" s="283"/>
      <c r="AC543" s="283"/>
      <c r="AD543" s="283"/>
      <c r="AE543" s="283"/>
      <c r="AF543" s="283"/>
      <c r="AG543" s="283"/>
      <c r="AH543" s="283"/>
      <c r="AI543" s="283"/>
      <c r="AJ543" s="283"/>
    </row>
    <row r="544" ht="15.75" customHeight="1">
      <c r="B544" s="283"/>
      <c r="C544" s="283"/>
      <c r="D544" s="283"/>
      <c r="E544" s="283"/>
      <c r="F544" s="283"/>
      <c r="G544" s="283"/>
      <c r="H544" s="283"/>
      <c r="I544" s="283"/>
      <c r="J544" s="283"/>
      <c r="K544" s="283"/>
      <c r="L544" s="283"/>
      <c r="M544" s="283"/>
      <c r="N544" s="283"/>
      <c r="O544" s="283"/>
      <c r="P544" s="283"/>
      <c r="Q544" s="283"/>
      <c r="R544" s="283"/>
      <c r="S544" s="283"/>
      <c r="T544" s="283"/>
      <c r="U544" s="283"/>
      <c r="V544" s="283"/>
      <c r="W544" s="283"/>
      <c r="X544" s="283"/>
      <c r="Y544" s="283"/>
      <c r="Z544" s="283"/>
      <c r="AA544" s="283"/>
      <c r="AB544" s="283"/>
      <c r="AC544" s="283"/>
      <c r="AD544" s="283"/>
      <c r="AE544" s="283"/>
      <c r="AF544" s="283"/>
      <c r="AG544" s="283"/>
      <c r="AH544" s="283"/>
      <c r="AI544" s="283"/>
      <c r="AJ544" s="283"/>
    </row>
    <row r="545" ht="15.75" customHeight="1">
      <c r="B545" s="283"/>
      <c r="C545" s="283"/>
      <c r="D545" s="283"/>
      <c r="E545" s="283"/>
      <c r="F545" s="283"/>
      <c r="G545" s="283"/>
      <c r="H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  <c r="AB545" s="283"/>
      <c r="AC545" s="283"/>
      <c r="AD545" s="283"/>
      <c r="AE545" s="283"/>
      <c r="AF545" s="283"/>
      <c r="AG545" s="283"/>
      <c r="AH545" s="283"/>
      <c r="AI545" s="283"/>
      <c r="AJ545" s="283"/>
    </row>
    <row r="546" ht="15.75" customHeight="1">
      <c r="B546" s="283"/>
      <c r="C546" s="283"/>
      <c r="D546" s="283"/>
      <c r="E546" s="283"/>
      <c r="F546" s="283"/>
      <c r="G546" s="283"/>
      <c r="H546" s="283"/>
      <c r="I546" s="283"/>
      <c r="J546" s="283"/>
      <c r="K546" s="283"/>
      <c r="L546" s="283"/>
      <c r="M546" s="283"/>
      <c r="N546" s="283"/>
      <c r="O546" s="283"/>
      <c r="P546" s="283"/>
      <c r="Q546" s="283"/>
      <c r="R546" s="283"/>
      <c r="S546" s="283"/>
      <c r="T546" s="283"/>
      <c r="U546" s="283"/>
      <c r="V546" s="283"/>
      <c r="W546" s="283"/>
      <c r="X546" s="283"/>
      <c r="Y546" s="283"/>
      <c r="Z546" s="283"/>
      <c r="AA546" s="283"/>
      <c r="AB546" s="283"/>
      <c r="AC546" s="283"/>
      <c r="AD546" s="283"/>
      <c r="AE546" s="283"/>
      <c r="AF546" s="283"/>
      <c r="AG546" s="283"/>
      <c r="AH546" s="283"/>
      <c r="AI546" s="283"/>
      <c r="AJ546" s="283"/>
    </row>
    <row r="547" ht="15.75" customHeight="1">
      <c r="B547" s="283"/>
      <c r="C547" s="283"/>
      <c r="D547" s="283"/>
      <c r="E547" s="283"/>
      <c r="F547" s="283"/>
      <c r="G547" s="283"/>
      <c r="H547" s="283"/>
      <c r="I547" s="283"/>
      <c r="J547" s="283"/>
      <c r="K547" s="283"/>
      <c r="L547" s="283"/>
      <c r="M547" s="283"/>
      <c r="N547" s="283"/>
      <c r="O547" s="283"/>
      <c r="P547" s="283"/>
      <c r="Q547" s="283"/>
      <c r="R547" s="283"/>
      <c r="S547" s="283"/>
      <c r="T547" s="283"/>
      <c r="U547" s="283"/>
      <c r="V547" s="283"/>
      <c r="W547" s="283"/>
      <c r="X547" s="283"/>
      <c r="Y547" s="283"/>
      <c r="Z547" s="283"/>
      <c r="AA547" s="283"/>
      <c r="AB547" s="283"/>
      <c r="AC547" s="283"/>
      <c r="AD547" s="283"/>
      <c r="AE547" s="283"/>
      <c r="AF547" s="283"/>
      <c r="AG547" s="283"/>
      <c r="AH547" s="283"/>
      <c r="AI547" s="283"/>
      <c r="AJ547" s="283"/>
    </row>
    <row r="548" ht="15.75" customHeight="1">
      <c r="B548" s="283"/>
      <c r="C548" s="283"/>
      <c r="D548" s="283"/>
      <c r="E548" s="283"/>
      <c r="F548" s="283"/>
      <c r="G548" s="283"/>
      <c r="H548" s="283"/>
      <c r="I548" s="283"/>
      <c r="J548" s="283"/>
      <c r="K548" s="283"/>
      <c r="L548" s="283"/>
      <c r="M548" s="283"/>
      <c r="N548" s="283"/>
      <c r="O548" s="283"/>
      <c r="P548" s="283"/>
      <c r="Q548" s="283"/>
      <c r="R548" s="283"/>
      <c r="S548" s="283"/>
      <c r="T548" s="283"/>
      <c r="U548" s="283"/>
      <c r="V548" s="283"/>
      <c r="W548" s="283"/>
      <c r="X548" s="283"/>
      <c r="Y548" s="283"/>
      <c r="Z548" s="283"/>
      <c r="AA548" s="283"/>
      <c r="AB548" s="283"/>
      <c r="AC548" s="283"/>
      <c r="AD548" s="283"/>
      <c r="AE548" s="283"/>
      <c r="AF548" s="283"/>
      <c r="AG548" s="283"/>
      <c r="AH548" s="283"/>
      <c r="AI548" s="283"/>
      <c r="AJ548" s="283"/>
    </row>
    <row r="549" ht="15.75" customHeight="1">
      <c r="B549" s="283"/>
      <c r="C549" s="283"/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3"/>
      <c r="P549" s="283"/>
      <c r="Q549" s="283"/>
      <c r="R549" s="283"/>
      <c r="S549" s="283"/>
      <c r="T549" s="283"/>
      <c r="U549" s="283"/>
      <c r="V549" s="283"/>
      <c r="W549" s="283"/>
      <c r="X549" s="283"/>
      <c r="Y549" s="283"/>
      <c r="Z549" s="283"/>
      <c r="AA549" s="283"/>
      <c r="AB549" s="283"/>
      <c r="AC549" s="283"/>
      <c r="AD549" s="283"/>
      <c r="AE549" s="283"/>
      <c r="AF549" s="283"/>
      <c r="AG549" s="283"/>
      <c r="AH549" s="283"/>
      <c r="AI549" s="283"/>
      <c r="AJ549" s="283"/>
    </row>
    <row r="550" ht="15.75" customHeight="1">
      <c r="B550" s="283"/>
      <c r="C550" s="283"/>
      <c r="D550" s="283"/>
      <c r="E550" s="283"/>
      <c r="F550" s="283"/>
      <c r="G550" s="283"/>
      <c r="H550" s="283"/>
      <c r="I550" s="283"/>
      <c r="J550" s="283"/>
      <c r="K550" s="283"/>
      <c r="L550" s="283"/>
      <c r="M550" s="283"/>
      <c r="N550" s="283"/>
      <c r="O550" s="283"/>
      <c r="P550" s="283"/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  <c r="AB550" s="283"/>
      <c r="AC550" s="283"/>
      <c r="AD550" s="283"/>
      <c r="AE550" s="283"/>
      <c r="AF550" s="283"/>
      <c r="AG550" s="283"/>
      <c r="AH550" s="283"/>
      <c r="AI550" s="283"/>
      <c r="AJ550" s="283"/>
    </row>
    <row r="551" ht="15.75" customHeight="1">
      <c r="B551" s="283"/>
      <c r="C551" s="283"/>
      <c r="D551" s="283"/>
      <c r="E551" s="283"/>
      <c r="F551" s="283"/>
      <c r="G551" s="283"/>
      <c r="H551" s="283"/>
      <c r="I551" s="283"/>
      <c r="J551" s="283"/>
      <c r="K551" s="283"/>
      <c r="L551" s="283"/>
      <c r="M551" s="283"/>
      <c r="N551" s="283"/>
      <c r="O551" s="283"/>
      <c r="P551" s="283"/>
      <c r="Q551" s="283"/>
      <c r="R551" s="283"/>
      <c r="S551" s="283"/>
      <c r="T551" s="283"/>
      <c r="U551" s="283"/>
      <c r="V551" s="283"/>
      <c r="W551" s="283"/>
      <c r="X551" s="283"/>
      <c r="Y551" s="283"/>
      <c r="Z551" s="283"/>
      <c r="AA551" s="283"/>
      <c r="AB551" s="283"/>
      <c r="AC551" s="283"/>
      <c r="AD551" s="283"/>
      <c r="AE551" s="283"/>
      <c r="AF551" s="283"/>
      <c r="AG551" s="283"/>
      <c r="AH551" s="283"/>
      <c r="AI551" s="283"/>
      <c r="AJ551" s="283"/>
    </row>
    <row r="552" ht="15.75" customHeight="1">
      <c r="B552" s="283"/>
      <c r="C552" s="283"/>
      <c r="D552" s="283"/>
      <c r="E552" s="283"/>
      <c r="F552" s="283"/>
      <c r="G552" s="283"/>
      <c r="H552" s="283"/>
      <c r="I552" s="283"/>
      <c r="J552" s="283"/>
      <c r="K552" s="283"/>
      <c r="L552" s="283"/>
      <c r="M552" s="283"/>
      <c r="N552" s="283"/>
      <c r="O552" s="283"/>
      <c r="P552" s="283"/>
      <c r="Q552" s="283"/>
      <c r="R552" s="283"/>
      <c r="S552" s="283"/>
      <c r="T552" s="283"/>
      <c r="U552" s="283"/>
      <c r="V552" s="283"/>
      <c r="W552" s="283"/>
      <c r="X552" s="283"/>
      <c r="Y552" s="283"/>
      <c r="Z552" s="283"/>
      <c r="AA552" s="283"/>
      <c r="AB552" s="283"/>
      <c r="AC552" s="283"/>
      <c r="AD552" s="283"/>
      <c r="AE552" s="283"/>
      <c r="AF552" s="283"/>
      <c r="AG552" s="283"/>
      <c r="AH552" s="283"/>
      <c r="AI552" s="283"/>
      <c r="AJ552" s="283"/>
    </row>
    <row r="553" ht="15.75" customHeight="1">
      <c r="B553" s="283"/>
      <c r="C553" s="283"/>
      <c r="D553" s="283"/>
      <c r="E553" s="283"/>
      <c r="F553" s="283"/>
      <c r="G553" s="283"/>
      <c r="H553" s="283"/>
      <c r="I553" s="283"/>
      <c r="J553" s="283"/>
      <c r="K553" s="283"/>
      <c r="L553" s="283"/>
      <c r="M553" s="283"/>
      <c r="N553" s="283"/>
      <c r="O553" s="283"/>
      <c r="P553" s="283"/>
      <c r="Q553" s="283"/>
      <c r="R553" s="283"/>
      <c r="S553" s="283"/>
      <c r="T553" s="283"/>
      <c r="U553" s="283"/>
      <c r="V553" s="283"/>
      <c r="W553" s="283"/>
      <c r="X553" s="283"/>
      <c r="Y553" s="283"/>
      <c r="Z553" s="283"/>
      <c r="AA553" s="283"/>
      <c r="AB553" s="283"/>
      <c r="AC553" s="283"/>
      <c r="AD553" s="283"/>
      <c r="AE553" s="283"/>
      <c r="AF553" s="283"/>
      <c r="AG553" s="283"/>
      <c r="AH553" s="283"/>
      <c r="AI553" s="283"/>
      <c r="AJ553" s="283"/>
    </row>
    <row r="554" ht="15.75" customHeight="1">
      <c r="B554" s="283"/>
      <c r="C554" s="283"/>
      <c r="D554" s="283"/>
      <c r="E554" s="283"/>
      <c r="F554" s="283"/>
      <c r="G554" s="283"/>
      <c r="H554" s="283"/>
      <c r="I554" s="283"/>
      <c r="J554" s="283"/>
      <c r="K554" s="283"/>
      <c r="L554" s="283"/>
      <c r="M554" s="283"/>
      <c r="N554" s="283"/>
      <c r="O554" s="283"/>
      <c r="P554" s="283"/>
      <c r="Q554" s="283"/>
      <c r="R554" s="283"/>
      <c r="S554" s="283"/>
      <c r="T554" s="283"/>
      <c r="U554" s="283"/>
      <c r="V554" s="283"/>
      <c r="W554" s="283"/>
      <c r="X554" s="283"/>
      <c r="Y554" s="283"/>
      <c r="Z554" s="283"/>
      <c r="AA554" s="283"/>
      <c r="AB554" s="283"/>
      <c r="AC554" s="283"/>
      <c r="AD554" s="283"/>
      <c r="AE554" s="283"/>
      <c r="AF554" s="283"/>
      <c r="AG554" s="283"/>
      <c r="AH554" s="283"/>
      <c r="AI554" s="283"/>
      <c r="AJ554" s="283"/>
    </row>
    <row r="555" ht="15.75" customHeight="1">
      <c r="B555" s="283"/>
      <c r="C555" s="283"/>
      <c r="D555" s="283"/>
      <c r="E555" s="283"/>
      <c r="F555" s="283"/>
      <c r="G555" s="283"/>
      <c r="H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3"/>
      <c r="AG555" s="283"/>
      <c r="AH555" s="283"/>
      <c r="AI555" s="283"/>
      <c r="AJ555" s="283"/>
    </row>
    <row r="556" ht="15.75" customHeight="1">
      <c r="B556" s="283"/>
      <c r="C556" s="283"/>
      <c r="D556" s="283"/>
      <c r="E556" s="283"/>
      <c r="F556" s="283"/>
      <c r="G556" s="283"/>
      <c r="H556" s="283"/>
      <c r="I556" s="283"/>
      <c r="J556" s="283"/>
      <c r="K556" s="283"/>
      <c r="L556" s="283"/>
      <c r="M556" s="283"/>
      <c r="N556" s="283"/>
      <c r="O556" s="283"/>
      <c r="P556" s="283"/>
      <c r="Q556" s="283"/>
      <c r="R556" s="283"/>
      <c r="S556" s="283"/>
      <c r="T556" s="283"/>
      <c r="U556" s="283"/>
      <c r="V556" s="283"/>
      <c r="W556" s="283"/>
      <c r="X556" s="283"/>
      <c r="Y556" s="283"/>
      <c r="Z556" s="283"/>
      <c r="AA556" s="283"/>
      <c r="AB556" s="283"/>
      <c r="AC556" s="283"/>
      <c r="AD556" s="283"/>
      <c r="AE556" s="283"/>
      <c r="AF556" s="283"/>
      <c r="AG556" s="283"/>
      <c r="AH556" s="283"/>
      <c r="AI556" s="283"/>
      <c r="AJ556" s="283"/>
    </row>
    <row r="557" ht="15.75" customHeight="1">
      <c r="B557" s="283"/>
      <c r="C557" s="283"/>
      <c r="D557" s="283"/>
      <c r="E557" s="283"/>
      <c r="F557" s="283"/>
      <c r="G557" s="283"/>
      <c r="H557" s="283"/>
      <c r="I557" s="283"/>
      <c r="J557" s="283"/>
      <c r="K557" s="283"/>
      <c r="L557" s="283"/>
      <c r="M557" s="283"/>
      <c r="N557" s="283"/>
      <c r="O557" s="283"/>
      <c r="P557" s="283"/>
      <c r="Q557" s="283"/>
      <c r="R557" s="283"/>
      <c r="S557" s="283"/>
      <c r="T557" s="283"/>
      <c r="U557" s="283"/>
      <c r="V557" s="283"/>
      <c r="W557" s="283"/>
      <c r="X557" s="283"/>
      <c r="Y557" s="283"/>
      <c r="Z557" s="283"/>
      <c r="AA557" s="283"/>
      <c r="AB557" s="283"/>
      <c r="AC557" s="283"/>
      <c r="AD557" s="283"/>
      <c r="AE557" s="283"/>
      <c r="AF557" s="283"/>
      <c r="AG557" s="283"/>
      <c r="AH557" s="283"/>
      <c r="AI557" s="283"/>
      <c r="AJ557" s="283"/>
    </row>
    <row r="558" ht="15.75" customHeight="1">
      <c r="B558" s="283"/>
      <c r="C558" s="283"/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3"/>
      <c r="P558" s="283"/>
      <c r="Q558" s="283"/>
      <c r="R558" s="283"/>
      <c r="S558" s="283"/>
      <c r="T558" s="283"/>
      <c r="U558" s="283"/>
      <c r="V558" s="283"/>
      <c r="W558" s="283"/>
      <c r="X558" s="283"/>
      <c r="Y558" s="283"/>
      <c r="Z558" s="283"/>
      <c r="AA558" s="283"/>
      <c r="AB558" s="283"/>
      <c r="AC558" s="283"/>
      <c r="AD558" s="283"/>
      <c r="AE558" s="283"/>
      <c r="AF558" s="283"/>
      <c r="AG558" s="283"/>
      <c r="AH558" s="283"/>
      <c r="AI558" s="283"/>
      <c r="AJ558" s="283"/>
    </row>
    <row r="559" ht="15.75" customHeight="1">
      <c r="B559" s="283"/>
      <c r="C559" s="283"/>
      <c r="D559" s="283"/>
      <c r="E559" s="283"/>
      <c r="F559" s="283"/>
      <c r="G559" s="283"/>
      <c r="H559" s="283"/>
      <c r="I559" s="283"/>
      <c r="J559" s="283"/>
      <c r="K559" s="283"/>
      <c r="L559" s="283"/>
      <c r="M559" s="283"/>
      <c r="N559" s="283"/>
      <c r="O559" s="283"/>
      <c r="P559" s="283"/>
      <c r="Q559" s="283"/>
      <c r="R559" s="283"/>
      <c r="S559" s="283"/>
      <c r="T559" s="283"/>
      <c r="U559" s="283"/>
      <c r="V559" s="283"/>
      <c r="W559" s="283"/>
      <c r="X559" s="283"/>
      <c r="Y559" s="283"/>
      <c r="Z559" s="283"/>
      <c r="AA559" s="283"/>
      <c r="AB559" s="283"/>
      <c r="AC559" s="283"/>
      <c r="AD559" s="283"/>
      <c r="AE559" s="283"/>
      <c r="AF559" s="283"/>
      <c r="AG559" s="283"/>
      <c r="AH559" s="283"/>
      <c r="AI559" s="283"/>
      <c r="AJ559" s="283"/>
    </row>
    <row r="560" ht="15.75" customHeight="1">
      <c r="B560" s="283"/>
      <c r="C560" s="283"/>
      <c r="D560" s="283"/>
      <c r="E560" s="283"/>
      <c r="F560" s="283"/>
      <c r="G560" s="283"/>
      <c r="H560" s="283"/>
      <c r="I560" s="283"/>
      <c r="J560" s="283"/>
      <c r="K560" s="283"/>
      <c r="L560" s="283"/>
      <c r="M560" s="283"/>
      <c r="N560" s="283"/>
      <c r="O560" s="283"/>
      <c r="P560" s="283"/>
      <c r="Q560" s="283"/>
      <c r="R560" s="283"/>
      <c r="S560" s="283"/>
      <c r="T560" s="283"/>
      <c r="U560" s="283"/>
      <c r="V560" s="283"/>
      <c r="W560" s="283"/>
      <c r="X560" s="283"/>
      <c r="Y560" s="283"/>
      <c r="Z560" s="283"/>
      <c r="AA560" s="283"/>
      <c r="AB560" s="283"/>
      <c r="AC560" s="283"/>
      <c r="AD560" s="283"/>
      <c r="AE560" s="283"/>
      <c r="AF560" s="283"/>
      <c r="AG560" s="283"/>
      <c r="AH560" s="283"/>
      <c r="AI560" s="283"/>
      <c r="AJ560" s="283"/>
    </row>
    <row r="561" ht="15.75" customHeight="1">
      <c r="B561" s="283"/>
      <c r="C561" s="283"/>
      <c r="D561" s="283"/>
      <c r="E561" s="283"/>
      <c r="F561" s="283"/>
      <c r="G561" s="283"/>
      <c r="H561" s="283"/>
      <c r="I561" s="283"/>
      <c r="J561" s="283"/>
      <c r="K561" s="283"/>
      <c r="L561" s="283"/>
      <c r="M561" s="283"/>
      <c r="N561" s="283"/>
      <c r="O561" s="283"/>
      <c r="P561" s="283"/>
      <c r="Q561" s="283"/>
      <c r="R561" s="283"/>
      <c r="S561" s="283"/>
      <c r="T561" s="283"/>
      <c r="U561" s="283"/>
      <c r="V561" s="283"/>
      <c r="W561" s="283"/>
      <c r="X561" s="283"/>
      <c r="Y561" s="283"/>
      <c r="Z561" s="283"/>
      <c r="AA561" s="283"/>
      <c r="AB561" s="283"/>
      <c r="AC561" s="283"/>
      <c r="AD561" s="283"/>
      <c r="AE561" s="283"/>
      <c r="AF561" s="283"/>
      <c r="AG561" s="283"/>
      <c r="AH561" s="283"/>
      <c r="AI561" s="283"/>
      <c r="AJ561" s="283"/>
    </row>
    <row r="562" ht="15.75" customHeight="1">
      <c r="B562" s="283"/>
      <c r="C562" s="283"/>
      <c r="D562" s="283"/>
      <c r="E562" s="283"/>
      <c r="F562" s="283"/>
      <c r="G562" s="283"/>
      <c r="H562" s="283"/>
      <c r="I562" s="283"/>
      <c r="J562" s="283"/>
      <c r="K562" s="283"/>
      <c r="L562" s="283"/>
      <c r="M562" s="283"/>
      <c r="N562" s="283"/>
      <c r="O562" s="283"/>
      <c r="P562" s="283"/>
      <c r="Q562" s="283"/>
      <c r="R562" s="283"/>
      <c r="S562" s="283"/>
      <c r="T562" s="283"/>
      <c r="U562" s="283"/>
      <c r="V562" s="283"/>
      <c r="W562" s="283"/>
      <c r="X562" s="283"/>
      <c r="Y562" s="283"/>
      <c r="Z562" s="283"/>
      <c r="AA562" s="283"/>
      <c r="AB562" s="283"/>
      <c r="AC562" s="283"/>
      <c r="AD562" s="283"/>
      <c r="AE562" s="283"/>
      <c r="AF562" s="283"/>
      <c r="AG562" s="283"/>
      <c r="AH562" s="283"/>
      <c r="AI562" s="283"/>
      <c r="AJ562" s="283"/>
    </row>
    <row r="563" ht="15.75" customHeight="1">
      <c r="B563" s="283"/>
      <c r="C563" s="283"/>
      <c r="D563" s="283"/>
      <c r="E563" s="283"/>
      <c r="F563" s="283"/>
      <c r="G563" s="283"/>
      <c r="H563" s="283"/>
      <c r="I563" s="283"/>
      <c r="J563" s="283"/>
      <c r="K563" s="283"/>
      <c r="L563" s="283"/>
      <c r="M563" s="283"/>
      <c r="N563" s="283"/>
      <c r="O563" s="283"/>
      <c r="P563" s="283"/>
      <c r="Q563" s="283"/>
      <c r="R563" s="283"/>
      <c r="S563" s="283"/>
      <c r="T563" s="283"/>
      <c r="U563" s="283"/>
      <c r="V563" s="283"/>
      <c r="W563" s="283"/>
      <c r="X563" s="283"/>
      <c r="Y563" s="283"/>
      <c r="Z563" s="283"/>
      <c r="AA563" s="283"/>
      <c r="AB563" s="283"/>
      <c r="AC563" s="283"/>
      <c r="AD563" s="283"/>
      <c r="AE563" s="283"/>
      <c r="AF563" s="283"/>
      <c r="AG563" s="283"/>
      <c r="AH563" s="283"/>
      <c r="AI563" s="283"/>
      <c r="AJ563" s="283"/>
    </row>
    <row r="564" ht="15.75" customHeight="1">
      <c r="B564" s="283"/>
      <c r="C564" s="283"/>
      <c r="D564" s="283"/>
      <c r="E564" s="283"/>
      <c r="F564" s="283"/>
      <c r="G564" s="283"/>
      <c r="H564" s="283"/>
      <c r="I564" s="283"/>
      <c r="J564" s="283"/>
      <c r="K564" s="283"/>
      <c r="L564" s="283"/>
      <c r="M564" s="283"/>
      <c r="N564" s="283"/>
      <c r="O564" s="283"/>
      <c r="P564" s="283"/>
      <c r="Q564" s="283"/>
      <c r="R564" s="283"/>
      <c r="S564" s="283"/>
      <c r="T564" s="283"/>
      <c r="U564" s="283"/>
      <c r="V564" s="283"/>
      <c r="W564" s="283"/>
      <c r="X564" s="283"/>
      <c r="Y564" s="283"/>
      <c r="Z564" s="283"/>
      <c r="AA564" s="283"/>
      <c r="AB564" s="283"/>
      <c r="AC564" s="283"/>
      <c r="AD564" s="283"/>
      <c r="AE564" s="283"/>
      <c r="AF564" s="283"/>
      <c r="AG564" s="283"/>
      <c r="AH564" s="283"/>
      <c r="AI564" s="283"/>
      <c r="AJ564" s="283"/>
    </row>
    <row r="565" ht="15.75" customHeight="1">
      <c r="B565" s="283"/>
      <c r="C565" s="283"/>
      <c r="D565" s="283"/>
      <c r="E565" s="283"/>
      <c r="F565" s="283"/>
      <c r="G565" s="283"/>
      <c r="H565" s="283"/>
      <c r="I565" s="283"/>
      <c r="J565" s="283"/>
      <c r="K565" s="283"/>
      <c r="L565" s="283"/>
      <c r="M565" s="283"/>
      <c r="N565" s="283"/>
      <c r="O565" s="283"/>
      <c r="P565" s="283"/>
      <c r="Q565" s="283"/>
      <c r="R565" s="283"/>
      <c r="S565" s="283"/>
      <c r="T565" s="283"/>
      <c r="U565" s="283"/>
      <c r="V565" s="283"/>
      <c r="W565" s="283"/>
      <c r="X565" s="283"/>
      <c r="Y565" s="283"/>
      <c r="Z565" s="283"/>
      <c r="AA565" s="283"/>
      <c r="AB565" s="283"/>
      <c r="AC565" s="283"/>
      <c r="AD565" s="283"/>
      <c r="AE565" s="283"/>
      <c r="AF565" s="283"/>
      <c r="AG565" s="283"/>
      <c r="AH565" s="283"/>
      <c r="AI565" s="283"/>
      <c r="AJ565" s="283"/>
    </row>
    <row r="566" ht="15.75" customHeight="1">
      <c r="B566" s="283"/>
      <c r="C566" s="283"/>
      <c r="D566" s="283"/>
      <c r="E566" s="283"/>
      <c r="F566" s="283"/>
      <c r="G566" s="283"/>
      <c r="H566" s="283"/>
      <c r="I566" s="283"/>
      <c r="J566" s="283"/>
      <c r="K566" s="283"/>
      <c r="L566" s="283"/>
      <c r="M566" s="283"/>
      <c r="N566" s="283"/>
      <c r="O566" s="283"/>
      <c r="P566" s="283"/>
      <c r="Q566" s="283"/>
      <c r="R566" s="283"/>
      <c r="S566" s="283"/>
      <c r="T566" s="283"/>
      <c r="U566" s="283"/>
      <c r="V566" s="283"/>
      <c r="W566" s="283"/>
      <c r="X566" s="283"/>
      <c r="Y566" s="283"/>
      <c r="Z566" s="283"/>
      <c r="AA566" s="283"/>
      <c r="AB566" s="283"/>
      <c r="AC566" s="283"/>
      <c r="AD566" s="283"/>
      <c r="AE566" s="283"/>
      <c r="AF566" s="283"/>
      <c r="AG566" s="283"/>
      <c r="AH566" s="283"/>
      <c r="AI566" s="283"/>
      <c r="AJ566" s="283"/>
    </row>
    <row r="567" ht="15.75" customHeight="1">
      <c r="B567" s="283"/>
      <c r="C567" s="283"/>
      <c r="D567" s="283"/>
      <c r="E567" s="283"/>
      <c r="F567" s="283"/>
      <c r="G567" s="283"/>
      <c r="H567" s="283"/>
      <c r="I567" s="283"/>
      <c r="J567" s="283"/>
      <c r="K567" s="283"/>
      <c r="L567" s="283"/>
      <c r="M567" s="283"/>
      <c r="N567" s="283"/>
      <c r="O567" s="283"/>
      <c r="P567" s="283"/>
      <c r="Q567" s="283"/>
      <c r="R567" s="283"/>
      <c r="S567" s="283"/>
      <c r="T567" s="283"/>
      <c r="U567" s="283"/>
      <c r="V567" s="283"/>
      <c r="W567" s="283"/>
      <c r="X567" s="283"/>
      <c r="Y567" s="283"/>
      <c r="Z567" s="283"/>
      <c r="AA567" s="283"/>
      <c r="AB567" s="283"/>
      <c r="AC567" s="283"/>
      <c r="AD567" s="283"/>
      <c r="AE567" s="283"/>
      <c r="AF567" s="283"/>
      <c r="AG567" s="283"/>
      <c r="AH567" s="283"/>
      <c r="AI567" s="283"/>
      <c r="AJ567" s="283"/>
    </row>
    <row r="568" ht="15.75" customHeight="1">
      <c r="B568" s="283"/>
      <c r="C568" s="283"/>
      <c r="D568" s="283"/>
      <c r="E568" s="283"/>
      <c r="F568" s="283"/>
      <c r="G568" s="283"/>
      <c r="H568" s="283"/>
      <c r="I568" s="283"/>
      <c r="J568" s="283"/>
      <c r="K568" s="283"/>
      <c r="L568" s="283"/>
      <c r="M568" s="283"/>
      <c r="N568" s="283"/>
      <c r="O568" s="283"/>
      <c r="P568" s="283"/>
      <c r="Q568" s="283"/>
      <c r="R568" s="283"/>
      <c r="S568" s="283"/>
      <c r="T568" s="283"/>
      <c r="U568" s="283"/>
      <c r="V568" s="283"/>
      <c r="W568" s="283"/>
      <c r="X568" s="283"/>
      <c r="Y568" s="283"/>
      <c r="Z568" s="283"/>
      <c r="AA568" s="283"/>
      <c r="AB568" s="283"/>
      <c r="AC568" s="283"/>
      <c r="AD568" s="283"/>
      <c r="AE568" s="283"/>
      <c r="AF568" s="283"/>
      <c r="AG568" s="283"/>
      <c r="AH568" s="283"/>
      <c r="AI568" s="283"/>
      <c r="AJ568" s="283"/>
    </row>
    <row r="569" ht="15.75" customHeight="1">
      <c r="B569" s="283"/>
      <c r="C569" s="283"/>
      <c r="D569" s="283"/>
      <c r="E569" s="283"/>
      <c r="F569" s="283"/>
      <c r="G569" s="283"/>
      <c r="H569" s="283"/>
      <c r="I569" s="283"/>
      <c r="J569" s="283"/>
      <c r="K569" s="283"/>
      <c r="L569" s="283"/>
      <c r="M569" s="283"/>
      <c r="N569" s="283"/>
      <c r="O569" s="283"/>
      <c r="P569" s="283"/>
      <c r="Q569" s="283"/>
      <c r="R569" s="283"/>
      <c r="S569" s="283"/>
      <c r="T569" s="283"/>
      <c r="U569" s="283"/>
      <c r="V569" s="283"/>
      <c r="W569" s="283"/>
      <c r="X569" s="283"/>
      <c r="Y569" s="283"/>
      <c r="Z569" s="283"/>
      <c r="AA569" s="283"/>
      <c r="AB569" s="283"/>
      <c r="AC569" s="283"/>
      <c r="AD569" s="283"/>
      <c r="AE569" s="283"/>
      <c r="AF569" s="283"/>
      <c r="AG569" s="283"/>
      <c r="AH569" s="283"/>
      <c r="AI569" s="283"/>
      <c r="AJ569" s="283"/>
    </row>
    <row r="570" ht="15.75" customHeight="1">
      <c r="B570" s="283"/>
      <c r="C570" s="283"/>
      <c r="D570" s="283"/>
      <c r="E570" s="283"/>
      <c r="F570" s="283"/>
      <c r="G570" s="283"/>
      <c r="H570" s="283"/>
      <c r="I570" s="283"/>
      <c r="J570" s="283"/>
      <c r="K570" s="283"/>
      <c r="L570" s="283"/>
      <c r="M570" s="283"/>
      <c r="N570" s="283"/>
      <c r="O570" s="283"/>
      <c r="P570" s="283"/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  <c r="AB570" s="283"/>
      <c r="AC570" s="283"/>
      <c r="AD570" s="283"/>
      <c r="AE570" s="283"/>
      <c r="AF570" s="283"/>
      <c r="AG570" s="283"/>
      <c r="AH570" s="283"/>
      <c r="AI570" s="283"/>
      <c r="AJ570" s="283"/>
    </row>
    <row r="571" ht="15.75" customHeight="1">
      <c r="B571" s="283"/>
      <c r="C571" s="283"/>
      <c r="D571" s="283"/>
      <c r="E571" s="283"/>
      <c r="F571" s="283"/>
      <c r="G571" s="283"/>
      <c r="H571" s="283"/>
      <c r="I571" s="283"/>
      <c r="J571" s="283"/>
      <c r="K571" s="283"/>
      <c r="L571" s="283"/>
      <c r="M571" s="283"/>
      <c r="N571" s="283"/>
      <c r="O571" s="283"/>
      <c r="P571" s="283"/>
      <c r="Q571" s="283"/>
      <c r="R571" s="283"/>
      <c r="S571" s="283"/>
      <c r="T571" s="283"/>
      <c r="U571" s="283"/>
      <c r="V571" s="283"/>
      <c r="W571" s="283"/>
      <c r="X571" s="283"/>
      <c r="Y571" s="283"/>
      <c r="Z571" s="283"/>
      <c r="AA571" s="283"/>
      <c r="AB571" s="283"/>
      <c r="AC571" s="283"/>
      <c r="AD571" s="283"/>
      <c r="AE571" s="283"/>
      <c r="AF571" s="283"/>
      <c r="AG571" s="283"/>
      <c r="AH571" s="283"/>
      <c r="AI571" s="283"/>
      <c r="AJ571" s="283"/>
    </row>
    <row r="572" ht="15.75" customHeight="1">
      <c r="B572" s="283"/>
      <c r="C572" s="283"/>
      <c r="D572" s="283"/>
      <c r="E572" s="283"/>
      <c r="F572" s="283"/>
      <c r="G572" s="283"/>
      <c r="H572" s="283"/>
      <c r="I572" s="283"/>
      <c r="J572" s="283"/>
      <c r="K572" s="283"/>
      <c r="L572" s="283"/>
      <c r="M572" s="283"/>
      <c r="N572" s="283"/>
      <c r="O572" s="283"/>
      <c r="P572" s="283"/>
      <c r="Q572" s="283"/>
      <c r="R572" s="283"/>
      <c r="S572" s="283"/>
      <c r="T572" s="283"/>
      <c r="U572" s="283"/>
      <c r="V572" s="283"/>
      <c r="W572" s="283"/>
      <c r="X572" s="283"/>
      <c r="Y572" s="283"/>
      <c r="Z572" s="283"/>
      <c r="AA572" s="283"/>
      <c r="AB572" s="283"/>
      <c r="AC572" s="283"/>
      <c r="AD572" s="283"/>
      <c r="AE572" s="283"/>
      <c r="AF572" s="283"/>
      <c r="AG572" s="283"/>
      <c r="AH572" s="283"/>
      <c r="AI572" s="283"/>
      <c r="AJ572" s="283"/>
    </row>
    <row r="573" ht="15.75" customHeight="1">
      <c r="B573" s="283"/>
      <c r="C573" s="283"/>
      <c r="D573" s="283"/>
      <c r="E573" s="283"/>
      <c r="F573" s="283"/>
      <c r="G573" s="283"/>
      <c r="H573" s="283"/>
      <c r="I573" s="283"/>
      <c r="J573" s="283"/>
      <c r="K573" s="283"/>
      <c r="L573" s="283"/>
      <c r="M573" s="283"/>
      <c r="N573" s="283"/>
      <c r="O573" s="283"/>
      <c r="P573" s="283"/>
      <c r="Q573" s="283"/>
      <c r="R573" s="283"/>
      <c r="S573" s="283"/>
      <c r="T573" s="283"/>
      <c r="U573" s="283"/>
      <c r="V573" s="283"/>
      <c r="W573" s="283"/>
      <c r="X573" s="283"/>
      <c r="Y573" s="283"/>
      <c r="Z573" s="283"/>
      <c r="AA573" s="283"/>
      <c r="AB573" s="283"/>
      <c r="AC573" s="283"/>
      <c r="AD573" s="283"/>
      <c r="AE573" s="283"/>
      <c r="AF573" s="283"/>
      <c r="AG573" s="283"/>
      <c r="AH573" s="283"/>
      <c r="AI573" s="283"/>
      <c r="AJ573" s="283"/>
    </row>
    <row r="574" ht="15.75" customHeight="1">
      <c r="B574" s="283"/>
      <c r="C574" s="283"/>
      <c r="D574" s="283"/>
      <c r="E574" s="283"/>
      <c r="F574" s="283"/>
      <c r="G574" s="283"/>
      <c r="H574" s="283"/>
      <c r="I574" s="283"/>
      <c r="J574" s="283"/>
      <c r="K574" s="283"/>
      <c r="L574" s="283"/>
      <c r="M574" s="283"/>
      <c r="N574" s="283"/>
      <c r="O574" s="283"/>
      <c r="P574" s="283"/>
      <c r="Q574" s="283"/>
      <c r="R574" s="283"/>
      <c r="S574" s="283"/>
      <c r="T574" s="283"/>
      <c r="U574" s="283"/>
      <c r="V574" s="283"/>
      <c r="W574" s="283"/>
      <c r="X574" s="283"/>
      <c r="Y574" s="283"/>
      <c r="Z574" s="283"/>
      <c r="AA574" s="283"/>
      <c r="AB574" s="283"/>
      <c r="AC574" s="283"/>
      <c r="AD574" s="283"/>
      <c r="AE574" s="283"/>
      <c r="AF574" s="283"/>
      <c r="AG574" s="283"/>
      <c r="AH574" s="283"/>
      <c r="AI574" s="283"/>
      <c r="AJ574" s="283"/>
    </row>
    <row r="575" ht="15.75" customHeight="1">
      <c r="B575" s="283"/>
      <c r="C575" s="283"/>
      <c r="D575" s="283"/>
      <c r="E575" s="283"/>
      <c r="F575" s="283"/>
      <c r="G575" s="283"/>
      <c r="H575" s="283"/>
      <c r="I575" s="283"/>
      <c r="J575" s="283"/>
      <c r="K575" s="283"/>
      <c r="L575" s="283"/>
      <c r="M575" s="283"/>
      <c r="N575" s="283"/>
      <c r="O575" s="283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  <c r="Z575" s="283"/>
      <c r="AA575" s="283"/>
      <c r="AB575" s="283"/>
      <c r="AC575" s="283"/>
      <c r="AD575" s="283"/>
      <c r="AE575" s="283"/>
      <c r="AF575" s="283"/>
      <c r="AG575" s="283"/>
      <c r="AH575" s="283"/>
      <c r="AI575" s="283"/>
      <c r="AJ575" s="283"/>
    </row>
    <row r="576" ht="15.75" customHeight="1">
      <c r="B576" s="283"/>
      <c r="C576" s="283"/>
      <c r="D576" s="283"/>
      <c r="E576" s="283"/>
      <c r="F576" s="283"/>
      <c r="G576" s="283"/>
      <c r="H576" s="283"/>
      <c r="I576" s="283"/>
      <c r="J576" s="283"/>
      <c r="K576" s="283"/>
      <c r="L576" s="283"/>
      <c r="M576" s="283"/>
      <c r="N576" s="283"/>
      <c r="O576" s="283"/>
      <c r="P576" s="283"/>
      <c r="Q576" s="283"/>
      <c r="R576" s="283"/>
      <c r="S576" s="283"/>
      <c r="T576" s="283"/>
      <c r="U576" s="283"/>
      <c r="V576" s="283"/>
      <c r="W576" s="283"/>
      <c r="X576" s="283"/>
      <c r="Y576" s="283"/>
      <c r="Z576" s="283"/>
      <c r="AA576" s="283"/>
      <c r="AB576" s="283"/>
      <c r="AC576" s="283"/>
      <c r="AD576" s="283"/>
      <c r="AE576" s="283"/>
      <c r="AF576" s="283"/>
      <c r="AG576" s="283"/>
      <c r="AH576" s="283"/>
      <c r="AI576" s="283"/>
      <c r="AJ576" s="283"/>
    </row>
    <row r="577" ht="15.75" customHeight="1">
      <c r="B577" s="283"/>
      <c r="C577" s="283"/>
      <c r="D577" s="283"/>
      <c r="E577" s="283"/>
      <c r="F577" s="283"/>
      <c r="G577" s="283"/>
      <c r="H577" s="283"/>
      <c r="I577" s="283"/>
      <c r="J577" s="283"/>
      <c r="K577" s="283"/>
      <c r="L577" s="283"/>
      <c r="M577" s="283"/>
      <c r="N577" s="283"/>
      <c r="O577" s="283"/>
      <c r="P577" s="283"/>
      <c r="Q577" s="283"/>
      <c r="R577" s="283"/>
      <c r="S577" s="283"/>
      <c r="T577" s="283"/>
      <c r="U577" s="283"/>
      <c r="V577" s="283"/>
      <c r="W577" s="283"/>
      <c r="X577" s="283"/>
      <c r="Y577" s="283"/>
      <c r="Z577" s="283"/>
      <c r="AA577" s="283"/>
      <c r="AB577" s="283"/>
      <c r="AC577" s="283"/>
      <c r="AD577" s="283"/>
      <c r="AE577" s="283"/>
      <c r="AF577" s="283"/>
      <c r="AG577" s="283"/>
      <c r="AH577" s="283"/>
      <c r="AI577" s="283"/>
      <c r="AJ577" s="283"/>
    </row>
    <row r="578" ht="15.75" customHeight="1">
      <c r="B578" s="283"/>
      <c r="C578" s="283"/>
      <c r="D578" s="283"/>
      <c r="E578" s="283"/>
      <c r="F578" s="283"/>
      <c r="G578" s="283"/>
      <c r="H578" s="283"/>
      <c r="I578" s="283"/>
      <c r="J578" s="283"/>
      <c r="K578" s="283"/>
      <c r="L578" s="283"/>
      <c r="M578" s="283"/>
      <c r="N578" s="283"/>
      <c r="O578" s="283"/>
      <c r="P578" s="283"/>
      <c r="Q578" s="283"/>
      <c r="R578" s="283"/>
      <c r="S578" s="283"/>
      <c r="T578" s="283"/>
      <c r="U578" s="283"/>
      <c r="V578" s="283"/>
      <c r="W578" s="283"/>
      <c r="X578" s="283"/>
      <c r="Y578" s="283"/>
      <c r="Z578" s="283"/>
      <c r="AA578" s="283"/>
      <c r="AB578" s="283"/>
      <c r="AC578" s="283"/>
      <c r="AD578" s="283"/>
      <c r="AE578" s="283"/>
      <c r="AF578" s="283"/>
      <c r="AG578" s="283"/>
      <c r="AH578" s="283"/>
      <c r="AI578" s="283"/>
      <c r="AJ578" s="283"/>
    </row>
    <row r="579" ht="15.75" customHeight="1">
      <c r="B579" s="283"/>
      <c r="C579" s="283"/>
      <c r="D579" s="283"/>
      <c r="E579" s="283"/>
      <c r="F579" s="283"/>
      <c r="G579" s="283"/>
      <c r="H579" s="283"/>
      <c r="I579" s="283"/>
      <c r="J579" s="283"/>
      <c r="K579" s="283"/>
      <c r="L579" s="283"/>
      <c r="M579" s="283"/>
      <c r="N579" s="283"/>
      <c r="O579" s="283"/>
      <c r="P579" s="283"/>
      <c r="Q579" s="283"/>
      <c r="R579" s="283"/>
      <c r="S579" s="283"/>
      <c r="T579" s="283"/>
      <c r="U579" s="283"/>
      <c r="V579" s="283"/>
      <c r="W579" s="283"/>
      <c r="X579" s="283"/>
      <c r="Y579" s="283"/>
      <c r="Z579" s="283"/>
      <c r="AA579" s="283"/>
      <c r="AB579" s="283"/>
      <c r="AC579" s="283"/>
      <c r="AD579" s="283"/>
      <c r="AE579" s="283"/>
      <c r="AF579" s="283"/>
      <c r="AG579" s="283"/>
      <c r="AH579" s="283"/>
      <c r="AI579" s="283"/>
      <c r="AJ579" s="283"/>
    </row>
    <row r="580" ht="15.75" customHeight="1">
      <c r="B580" s="283"/>
      <c r="C580" s="283"/>
      <c r="D580" s="283"/>
      <c r="E580" s="283"/>
      <c r="F580" s="283"/>
      <c r="G580" s="283"/>
      <c r="H580" s="283"/>
      <c r="I580" s="283"/>
      <c r="J580" s="283"/>
      <c r="K580" s="283"/>
      <c r="L580" s="283"/>
      <c r="M580" s="283"/>
      <c r="N580" s="283"/>
      <c r="O580" s="283"/>
      <c r="P580" s="283"/>
      <c r="Q580" s="283"/>
      <c r="R580" s="283"/>
      <c r="S580" s="283"/>
      <c r="T580" s="283"/>
      <c r="U580" s="283"/>
      <c r="V580" s="283"/>
      <c r="W580" s="283"/>
      <c r="X580" s="283"/>
      <c r="Y580" s="283"/>
      <c r="Z580" s="283"/>
      <c r="AA580" s="283"/>
      <c r="AB580" s="283"/>
      <c r="AC580" s="283"/>
      <c r="AD580" s="283"/>
      <c r="AE580" s="283"/>
      <c r="AF580" s="283"/>
      <c r="AG580" s="283"/>
      <c r="AH580" s="283"/>
      <c r="AI580" s="283"/>
      <c r="AJ580" s="283"/>
    </row>
    <row r="581" ht="15.75" customHeight="1">
      <c r="B581" s="283"/>
      <c r="C581" s="283"/>
      <c r="D581" s="283"/>
      <c r="E581" s="283"/>
      <c r="F581" s="283"/>
      <c r="G581" s="283"/>
      <c r="H581" s="283"/>
      <c r="I581" s="283"/>
      <c r="J581" s="283"/>
      <c r="K581" s="283"/>
      <c r="L581" s="283"/>
      <c r="M581" s="283"/>
      <c r="N581" s="283"/>
      <c r="O581" s="283"/>
      <c r="P581" s="283"/>
      <c r="Q581" s="283"/>
      <c r="R581" s="283"/>
      <c r="S581" s="283"/>
      <c r="T581" s="283"/>
      <c r="U581" s="283"/>
      <c r="V581" s="283"/>
      <c r="W581" s="283"/>
      <c r="X581" s="283"/>
      <c r="Y581" s="283"/>
      <c r="Z581" s="283"/>
      <c r="AA581" s="283"/>
      <c r="AB581" s="283"/>
      <c r="AC581" s="283"/>
      <c r="AD581" s="283"/>
      <c r="AE581" s="283"/>
      <c r="AF581" s="283"/>
      <c r="AG581" s="283"/>
      <c r="AH581" s="283"/>
      <c r="AI581" s="283"/>
      <c r="AJ581" s="283"/>
    </row>
    <row r="582" ht="15.75" customHeight="1">
      <c r="B582" s="283"/>
      <c r="C582" s="283"/>
      <c r="D582" s="283"/>
      <c r="E582" s="283"/>
      <c r="F582" s="283"/>
      <c r="G582" s="283"/>
      <c r="H582" s="283"/>
      <c r="I582" s="283"/>
      <c r="J582" s="283"/>
      <c r="K582" s="283"/>
      <c r="L582" s="283"/>
      <c r="M582" s="283"/>
      <c r="N582" s="283"/>
      <c r="O582" s="283"/>
      <c r="P582" s="283"/>
      <c r="Q582" s="283"/>
      <c r="R582" s="283"/>
      <c r="S582" s="283"/>
      <c r="T582" s="283"/>
      <c r="U582" s="283"/>
      <c r="V582" s="283"/>
      <c r="W582" s="283"/>
      <c r="X582" s="283"/>
      <c r="Y582" s="283"/>
      <c r="Z582" s="283"/>
      <c r="AA582" s="283"/>
      <c r="AB582" s="283"/>
      <c r="AC582" s="283"/>
      <c r="AD582" s="283"/>
      <c r="AE582" s="283"/>
      <c r="AF582" s="283"/>
      <c r="AG582" s="283"/>
      <c r="AH582" s="283"/>
      <c r="AI582" s="283"/>
      <c r="AJ582" s="283"/>
    </row>
    <row r="583" ht="15.75" customHeight="1">
      <c r="B583" s="283"/>
      <c r="C583" s="283"/>
      <c r="D583" s="283"/>
      <c r="E583" s="283"/>
      <c r="F583" s="283"/>
      <c r="G583" s="283"/>
      <c r="H583" s="283"/>
      <c r="I583" s="283"/>
      <c r="J583" s="283"/>
      <c r="K583" s="283"/>
      <c r="L583" s="283"/>
      <c r="M583" s="283"/>
      <c r="N583" s="283"/>
      <c r="O583" s="283"/>
      <c r="P583" s="283"/>
      <c r="Q583" s="283"/>
      <c r="R583" s="283"/>
      <c r="S583" s="283"/>
      <c r="T583" s="283"/>
      <c r="U583" s="283"/>
      <c r="V583" s="283"/>
      <c r="W583" s="283"/>
      <c r="X583" s="283"/>
      <c r="Y583" s="283"/>
      <c r="Z583" s="283"/>
      <c r="AA583" s="283"/>
      <c r="AB583" s="283"/>
      <c r="AC583" s="283"/>
      <c r="AD583" s="283"/>
      <c r="AE583" s="283"/>
      <c r="AF583" s="283"/>
      <c r="AG583" s="283"/>
      <c r="AH583" s="283"/>
      <c r="AI583" s="283"/>
      <c r="AJ583" s="283"/>
    </row>
    <row r="584" ht="15.75" customHeight="1">
      <c r="B584" s="283"/>
      <c r="C584" s="283"/>
      <c r="D584" s="283"/>
      <c r="E584" s="283"/>
      <c r="F584" s="283"/>
      <c r="G584" s="283"/>
      <c r="H584" s="283"/>
      <c r="I584" s="283"/>
      <c r="J584" s="283"/>
      <c r="K584" s="283"/>
      <c r="L584" s="283"/>
      <c r="M584" s="283"/>
      <c r="N584" s="283"/>
      <c r="O584" s="283"/>
      <c r="P584" s="283"/>
      <c r="Q584" s="283"/>
      <c r="R584" s="283"/>
      <c r="S584" s="283"/>
      <c r="T584" s="283"/>
      <c r="U584" s="283"/>
      <c r="V584" s="283"/>
      <c r="W584" s="283"/>
      <c r="X584" s="283"/>
      <c r="Y584" s="283"/>
      <c r="Z584" s="283"/>
      <c r="AA584" s="283"/>
      <c r="AB584" s="283"/>
      <c r="AC584" s="283"/>
      <c r="AD584" s="283"/>
      <c r="AE584" s="283"/>
      <c r="AF584" s="283"/>
      <c r="AG584" s="283"/>
      <c r="AH584" s="283"/>
      <c r="AI584" s="283"/>
      <c r="AJ584" s="283"/>
    </row>
    <row r="585" ht="15.75" customHeight="1">
      <c r="B585" s="283"/>
      <c r="C585" s="283"/>
      <c r="D585" s="283"/>
      <c r="E585" s="283"/>
      <c r="F585" s="283"/>
      <c r="G585" s="283"/>
      <c r="H585" s="283"/>
      <c r="I585" s="283"/>
      <c r="J585" s="283"/>
      <c r="K585" s="283"/>
      <c r="L585" s="283"/>
      <c r="M585" s="283"/>
      <c r="N585" s="283"/>
      <c r="O585" s="283"/>
      <c r="P585" s="283"/>
      <c r="Q585" s="283"/>
      <c r="R585" s="283"/>
      <c r="S585" s="283"/>
      <c r="T585" s="283"/>
      <c r="U585" s="283"/>
      <c r="V585" s="283"/>
      <c r="W585" s="283"/>
      <c r="X585" s="283"/>
      <c r="Y585" s="283"/>
      <c r="Z585" s="283"/>
      <c r="AA585" s="283"/>
      <c r="AB585" s="283"/>
      <c r="AC585" s="283"/>
      <c r="AD585" s="283"/>
      <c r="AE585" s="283"/>
      <c r="AF585" s="283"/>
      <c r="AG585" s="283"/>
      <c r="AH585" s="283"/>
      <c r="AI585" s="283"/>
      <c r="AJ585" s="283"/>
    </row>
    <row r="586" ht="15.75" customHeight="1">
      <c r="B586" s="283"/>
      <c r="C586" s="283"/>
      <c r="D586" s="283"/>
      <c r="E586" s="283"/>
      <c r="F586" s="283"/>
      <c r="G586" s="283"/>
      <c r="H586" s="283"/>
      <c r="I586" s="283"/>
      <c r="J586" s="283"/>
      <c r="K586" s="283"/>
      <c r="L586" s="283"/>
      <c r="M586" s="283"/>
      <c r="N586" s="283"/>
      <c r="O586" s="283"/>
      <c r="P586" s="283"/>
      <c r="Q586" s="283"/>
      <c r="R586" s="283"/>
      <c r="S586" s="283"/>
      <c r="T586" s="283"/>
      <c r="U586" s="283"/>
      <c r="V586" s="283"/>
      <c r="W586" s="283"/>
      <c r="X586" s="283"/>
      <c r="Y586" s="283"/>
      <c r="Z586" s="283"/>
      <c r="AA586" s="283"/>
      <c r="AB586" s="283"/>
      <c r="AC586" s="283"/>
      <c r="AD586" s="283"/>
      <c r="AE586" s="283"/>
      <c r="AF586" s="283"/>
      <c r="AG586" s="283"/>
      <c r="AH586" s="283"/>
      <c r="AI586" s="283"/>
      <c r="AJ586" s="283"/>
    </row>
    <row r="587" ht="15.75" customHeight="1">
      <c r="B587" s="283"/>
      <c r="C587" s="283"/>
      <c r="D587" s="283"/>
      <c r="E587" s="283"/>
      <c r="F587" s="283"/>
      <c r="G587" s="283"/>
      <c r="H587" s="283"/>
      <c r="I587" s="283"/>
      <c r="J587" s="283"/>
      <c r="K587" s="283"/>
      <c r="L587" s="283"/>
      <c r="M587" s="283"/>
      <c r="N587" s="283"/>
      <c r="O587" s="283"/>
      <c r="P587" s="283"/>
      <c r="Q587" s="283"/>
      <c r="R587" s="283"/>
      <c r="S587" s="283"/>
      <c r="T587" s="283"/>
      <c r="U587" s="283"/>
      <c r="V587" s="283"/>
      <c r="W587" s="283"/>
      <c r="X587" s="283"/>
      <c r="Y587" s="283"/>
      <c r="Z587" s="283"/>
      <c r="AA587" s="283"/>
      <c r="AB587" s="283"/>
      <c r="AC587" s="283"/>
      <c r="AD587" s="283"/>
      <c r="AE587" s="283"/>
      <c r="AF587" s="283"/>
      <c r="AG587" s="283"/>
      <c r="AH587" s="283"/>
      <c r="AI587" s="283"/>
      <c r="AJ587" s="283"/>
    </row>
    <row r="588" ht="15.75" customHeight="1">
      <c r="B588" s="283"/>
      <c r="C588" s="283"/>
      <c r="D588" s="283"/>
      <c r="E588" s="283"/>
      <c r="F588" s="283"/>
      <c r="G588" s="283"/>
      <c r="H588" s="283"/>
      <c r="I588" s="283"/>
      <c r="J588" s="283"/>
      <c r="K588" s="283"/>
      <c r="L588" s="283"/>
      <c r="M588" s="283"/>
      <c r="N588" s="283"/>
      <c r="O588" s="283"/>
      <c r="P588" s="283"/>
      <c r="Q588" s="283"/>
      <c r="R588" s="283"/>
      <c r="S588" s="283"/>
      <c r="T588" s="283"/>
      <c r="U588" s="283"/>
      <c r="V588" s="283"/>
      <c r="W588" s="283"/>
      <c r="X588" s="283"/>
      <c r="Y588" s="283"/>
      <c r="Z588" s="283"/>
      <c r="AA588" s="283"/>
      <c r="AB588" s="283"/>
      <c r="AC588" s="283"/>
      <c r="AD588" s="283"/>
      <c r="AE588" s="283"/>
      <c r="AF588" s="283"/>
      <c r="AG588" s="283"/>
      <c r="AH588" s="283"/>
      <c r="AI588" s="283"/>
      <c r="AJ588" s="283"/>
    </row>
    <row r="589" ht="15.75" customHeight="1">
      <c r="B589" s="283"/>
      <c r="C589" s="283"/>
      <c r="D589" s="283"/>
      <c r="E589" s="283"/>
      <c r="F589" s="283"/>
      <c r="G589" s="283"/>
      <c r="H589" s="283"/>
      <c r="I589" s="283"/>
      <c r="J589" s="283"/>
      <c r="K589" s="283"/>
      <c r="L589" s="283"/>
      <c r="M589" s="283"/>
      <c r="N589" s="283"/>
      <c r="O589" s="283"/>
      <c r="P589" s="283"/>
      <c r="Q589" s="283"/>
      <c r="R589" s="283"/>
      <c r="S589" s="283"/>
      <c r="T589" s="283"/>
      <c r="U589" s="283"/>
      <c r="V589" s="283"/>
      <c r="W589" s="283"/>
      <c r="X589" s="283"/>
      <c r="Y589" s="283"/>
      <c r="Z589" s="283"/>
      <c r="AA589" s="283"/>
      <c r="AB589" s="283"/>
      <c r="AC589" s="283"/>
      <c r="AD589" s="283"/>
      <c r="AE589" s="283"/>
      <c r="AF589" s="283"/>
      <c r="AG589" s="283"/>
      <c r="AH589" s="283"/>
      <c r="AI589" s="283"/>
      <c r="AJ589" s="283"/>
    </row>
    <row r="590" ht="15.75" customHeight="1">
      <c r="B590" s="283"/>
      <c r="C590" s="283"/>
      <c r="D590" s="283"/>
      <c r="E590" s="283"/>
      <c r="F590" s="283"/>
      <c r="G590" s="283"/>
      <c r="H590" s="283"/>
      <c r="I590" s="283"/>
      <c r="J590" s="283"/>
      <c r="K590" s="283"/>
      <c r="L590" s="283"/>
      <c r="M590" s="283"/>
      <c r="N590" s="283"/>
      <c r="O590" s="283"/>
      <c r="P590" s="283"/>
      <c r="Q590" s="283"/>
      <c r="R590" s="283"/>
      <c r="S590" s="283"/>
      <c r="T590" s="283"/>
      <c r="U590" s="283"/>
      <c r="V590" s="283"/>
      <c r="W590" s="283"/>
      <c r="X590" s="283"/>
      <c r="Y590" s="283"/>
      <c r="Z590" s="283"/>
      <c r="AA590" s="283"/>
      <c r="AB590" s="283"/>
      <c r="AC590" s="283"/>
      <c r="AD590" s="283"/>
      <c r="AE590" s="283"/>
      <c r="AF590" s="283"/>
      <c r="AG590" s="283"/>
      <c r="AH590" s="283"/>
      <c r="AI590" s="283"/>
      <c r="AJ590" s="283"/>
    </row>
    <row r="591" ht="15.75" customHeight="1">
      <c r="B591" s="283"/>
      <c r="C591" s="283"/>
      <c r="D591" s="283"/>
      <c r="E591" s="283"/>
      <c r="F591" s="283"/>
      <c r="G591" s="283"/>
      <c r="H591" s="283"/>
      <c r="I591" s="283"/>
      <c r="J591" s="283"/>
      <c r="K591" s="283"/>
      <c r="L591" s="283"/>
      <c r="M591" s="283"/>
      <c r="N591" s="283"/>
      <c r="O591" s="283"/>
      <c r="P591" s="283"/>
      <c r="Q591" s="283"/>
      <c r="R591" s="283"/>
      <c r="S591" s="283"/>
      <c r="T591" s="283"/>
      <c r="U591" s="283"/>
      <c r="V591" s="283"/>
      <c r="W591" s="283"/>
      <c r="X591" s="283"/>
      <c r="Y591" s="283"/>
      <c r="Z591" s="283"/>
      <c r="AA591" s="283"/>
      <c r="AB591" s="283"/>
      <c r="AC591" s="283"/>
      <c r="AD591" s="283"/>
      <c r="AE591" s="283"/>
      <c r="AF591" s="283"/>
      <c r="AG591" s="283"/>
      <c r="AH591" s="283"/>
      <c r="AI591" s="283"/>
      <c r="AJ591" s="283"/>
    </row>
    <row r="592" ht="15.75" customHeight="1">
      <c r="B592" s="283"/>
      <c r="C592" s="283"/>
      <c r="D592" s="283"/>
      <c r="E592" s="283"/>
      <c r="F592" s="283"/>
      <c r="G592" s="283"/>
      <c r="H592" s="283"/>
      <c r="I592" s="283"/>
      <c r="J592" s="283"/>
      <c r="K592" s="283"/>
      <c r="L592" s="283"/>
      <c r="M592" s="283"/>
      <c r="N592" s="283"/>
      <c r="O592" s="283"/>
      <c r="P592" s="283"/>
      <c r="Q592" s="283"/>
      <c r="R592" s="283"/>
      <c r="S592" s="283"/>
      <c r="T592" s="283"/>
      <c r="U592" s="283"/>
      <c r="V592" s="283"/>
      <c r="W592" s="283"/>
      <c r="X592" s="283"/>
      <c r="Y592" s="283"/>
      <c r="Z592" s="283"/>
      <c r="AA592" s="283"/>
      <c r="AB592" s="283"/>
      <c r="AC592" s="283"/>
      <c r="AD592" s="283"/>
      <c r="AE592" s="283"/>
      <c r="AF592" s="283"/>
      <c r="AG592" s="283"/>
      <c r="AH592" s="283"/>
      <c r="AI592" s="283"/>
      <c r="AJ592" s="283"/>
    </row>
    <row r="593" ht="15.75" customHeight="1">
      <c r="B593" s="283"/>
      <c r="C593" s="283"/>
      <c r="D593" s="283"/>
      <c r="E593" s="283"/>
      <c r="F593" s="283"/>
      <c r="G593" s="283"/>
      <c r="H593" s="283"/>
      <c r="I593" s="283"/>
      <c r="J593" s="283"/>
      <c r="K593" s="283"/>
      <c r="L593" s="283"/>
      <c r="M593" s="283"/>
      <c r="N593" s="283"/>
      <c r="O593" s="283"/>
      <c r="P593" s="283"/>
      <c r="Q593" s="283"/>
      <c r="R593" s="283"/>
      <c r="S593" s="283"/>
      <c r="T593" s="283"/>
      <c r="U593" s="283"/>
      <c r="V593" s="283"/>
      <c r="W593" s="283"/>
      <c r="X593" s="283"/>
      <c r="Y593" s="283"/>
      <c r="Z593" s="283"/>
      <c r="AA593" s="283"/>
      <c r="AB593" s="283"/>
      <c r="AC593" s="283"/>
      <c r="AD593" s="283"/>
      <c r="AE593" s="283"/>
      <c r="AF593" s="283"/>
      <c r="AG593" s="283"/>
      <c r="AH593" s="283"/>
      <c r="AI593" s="283"/>
      <c r="AJ593" s="283"/>
    </row>
    <row r="594" ht="15.75" customHeight="1">
      <c r="B594" s="283"/>
      <c r="C594" s="283"/>
      <c r="D594" s="283"/>
      <c r="E594" s="283"/>
      <c r="F594" s="283"/>
      <c r="G594" s="283"/>
      <c r="H594" s="283"/>
      <c r="I594" s="283"/>
      <c r="J594" s="283"/>
      <c r="K594" s="283"/>
      <c r="L594" s="283"/>
      <c r="M594" s="283"/>
      <c r="N594" s="283"/>
      <c r="O594" s="283"/>
      <c r="P594" s="283"/>
      <c r="Q594" s="283"/>
      <c r="R594" s="283"/>
      <c r="S594" s="283"/>
      <c r="T594" s="283"/>
      <c r="U594" s="283"/>
      <c r="V594" s="283"/>
      <c r="W594" s="283"/>
      <c r="X594" s="283"/>
      <c r="Y594" s="283"/>
      <c r="Z594" s="283"/>
      <c r="AA594" s="283"/>
      <c r="AB594" s="283"/>
      <c r="AC594" s="283"/>
      <c r="AD594" s="283"/>
      <c r="AE594" s="283"/>
      <c r="AF594" s="283"/>
      <c r="AG594" s="283"/>
      <c r="AH594" s="283"/>
      <c r="AI594" s="283"/>
      <c r="AJ594" s="283"/>
    </row>
    <row r="595" ht="15.75" customHeight="1">
      <c r="B595" s="283"/>
      <c r="C595" s="283"/>
      <c r="D595" s="283"/>
      <c r="E595" s="283"/>
      <c r="F595" s="283"/>
      <c r="G595" s="283"/>
      <c r="H595" s="283"/>
      <c r="I595" s="283"/>
      <c r="J595" s="283"/>
      <c r="K595" s="283"/>
      <c r="L595" s="283"/>
      <c r="M595" s="283"/>
      <c r="N595" s="283"/>
      <c r="O595" s="283"/>
      <c r="P595" s="283"/>
      <c r="Q595" s="283"/>
      <c r="R595" s="283"/>
      <c r="S595" s="283"/>
      <c r="T595" s="283"/>
      <c r="U595" s="283"/>
      <c r="V595" s="283"/>
      <c r="W595" s="283"/>
      <c r="X595" s="283"/>
      <c r="Y595" s="283"/>
      <c r="Z595" s="283"/>
      <c r="AA595" s="283"/>
      <c r="AB595" s="283"/>
      <c r="AC595" s="283"/>
      <c r="AD595" s="283"/>
      <c r="AE595" s="283"/>
      <c r="AF595" s="283"/>
      <c r="AG595" s="283"/>
      <c r="AH595" s="283"/>
      <c r="AI595" s="283"/>
      <c r="AJ595" s="283"/>
    </row>
    <row r="596" ht="15.75" customHeight="1">
      <c r="B596" s="283"/>
      <c r="C596" s="283"/>
      <c r="D596" s="283"/>
      <c r="E596" s="283"/>
      <c r="F596" s="283"/>
      <c r="G596" s="283"/>
      <c r="H596" s="283"/>
      <c r="I596" s="283"/>
      <c r="J596" s="283"/>
      <c r="K596" s="283"/>
      <c r="L596" s="283"/>
      <c r="M596" s="283"/>
      <c r="N596" s="283"/>
      <c r="O596" s="283"/>
      <c r="P596" s="283"/>
      <c r="Q596" s="283"/>
      <c r="R596" s="283"/>
      <c r="S596" s="283"/>
      <c r="T596" s="283"/>
      <c r="U596" s="283"/>
      <c r="V596" s="283"/>
      <c r="W596" s="283"/>
      <c r="X596" s="283"/>
      <c r="Y596" s="283"/>
      <c r="Z596" s="283"/>
      <c r="AA596" s="283"/>
      <c r="AB596" s="283"/>
      <c r="AC596" s="283"/>
      <c r="AD596" s="283"/>
      <c r="AE596" s="283"/>
      <c r="AF596" s="283"/>
      <c r="AG596" s="283"/>
      <c r="AH596" s="283"/>
      <c r="AI596" s="283"/>
      <c r="AJ596" s="283"/>
    </row>
    <row r="597" ht="15.75" customHeight="1">
      <c r="B597" s="283"/>
      <c r="C597" s="283"/>
      <c r="D597" s="283"/>
      <c r="E597" s="283"/>
      <c r="F597" s="283"/>
      <c r="G597" s="283"/>
      <c r="H597" s="283"/>
      <c r="I597" s="283"/>
      <c r="J597" s="283"/>
      <c r="K597" s="283"/>
      <c r="L597" s="283"/>
      <c r="M597" s="283"/>
      <c r="N597" s="283"/>
      <c r="O597" s="283"/>
      <c r="P597" s="283"/>
      <c r="Q597" s="283"/>
      <c r="R597" s="283"/>
      <c r="S597" s="283"/>
      <c r="T597" s="283"/>
      <c r="U597" s="283"/>
      <c r="V597" s="283"/>
      <c r="W597" s="283"/>
      <c r="X597" s="283"/>
      <c r="Y597" s="283"/>
      <c r="Z597" s="283"/>
      <c r="AA597" s="283"/>
      <c r="AB597" s="283"/>
      <c r="AC597" s="283"/>
      <c r="AD597" s="283"/>
      <c r="AE597" s="283"/>
      <c r="AF597" s="283"/>
      <c r="AG597" s="283"/>
      <c r="AH597" s="283"/>
      <c r="AI597" s="283"/>
      <c r="AJ597" s="283"/>
    </row>
    <row r="598" ht="15.75" customHeight="1">
      <c r="B598" s="283"/>
      <c r="C598" s="283"/>
      <c r="D598" s="283"/>
      <c r="E598" s="283"/>
      <c r="F598" s="283"/>
      <c r="G598" s="283"/>
      <c r="H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3"/>
      <c r="Z598" s="283"/>
      <c r="AA598" s="283"/>
      <c r="AB598" s="283"/>
      <c r="AC598" s="283"/>
      <c r="AD598" s="283"/>
      <c r="AE598" s="283"/>
      <c r="AF598" s="283"/>
      <c r="AG598" s="283"/>
      <c r="AH598" s="283"/>
      <c r="AI598" s="283"/>
      <c r="AJ598" s="283"/>
    </row>
    <row r="599" ht="15.75" customHeight="1">
      <c r="B599" s="283"/>
      <c r="C599" s="283"/>
      <c r="D599" s="283"/>
      <c r="E599" s="283"/>
      <c r="F599" s="283"/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3"/>
      <c r="Z599" s="283"/>
      <c r="AA599" s="283"/>
      <c r="AB599" s="283"/>
      <c r="AC599" s="283"/>
      <c r="AD599" s="283"/>
      <c r="AE599" s="283"/>
      <c r="AF599" s="283"/>
      <c r="AG599" s="283"/>
      <c r="AH599" s="283"/>
      <c r="AI599" s="283"/>
      <c r="AJ599" s="283"/>
    </row>
    <row r="600" ht="15.75" customHeight="1">
      <c r="B600" s="283"/>
      <c r="C600" s="283"/>
      <c r="D600" s="283"/>
      <c r="E600" s="283"/>
      <c r="F600" s="283"/>
      <c r="G600" s="283"/>
      <c r="H600" s="283"/>
      <c r="I600" s="283"/>
      <c r="J600" s="283"/>
      <c r="K600" s="283"/>
      <c r="L600" s="283"/>
      <c r="M600" s="283"/>
      <c r="N600" s="283"/>
      <c r="O600" s="283"/>
      <c r="P600" s="283"/>
      <c r="Q600" s="283"/>
      <c r="R600" s="283"/>
      <c r="S600" s="283"/>
      <c r="T600" s="283"/>
      <c r="U600" s="283"/>
      <c r="V600" s="283"/>
      <c r="W600" s="283"/>
      <c r="X600" s="283"/>
      <c r="Y600" s="283"/>
      <c r="Z600" s="283"/>
      <c r="AA600" s="283"/>
      <c r="AB600" s="283"/>
      <c r="AC600" s="283"/>
      <c r="AD600" s="283"/>
      <c r="AE600" s="283"/>
      <c r="AF600" s="283"/>
      <c r="AG600" s="283"/>
      <c r="AH600" s="283"/>
      <c r="AI600" s="283"/>
      <c r="AJ600" s="283"/>
    </row>
    <row r="601" ht="15.75" customHeight="1">
      <c r="B601" s="283"/>
      <c r="C601" s="283"/>
      <c r="D601" s="283"/>
      <c r="E601" s="283"/>
      <c r="F601" s="283"/>
      <c r="G601" s="283"/>
      <c r="H601" s="283"/>
      <c r="I601" s="283"/>
      <c r="J601" s="283"/>
      <c r="K601" s="283"/>
      <c r="L601" s="283"/>
      <c r="M601" s="283"/>
      <c r="N601" s="283"/>
      <c r="O601" s="283"/>
      <c r="P601" s="283"/>
      <c r="Q601" s="283"/>
      <c r="R601" s="283"/>
      <c r="S601" s="283"/>
      <c r="T601" s="283"/>
      <c r="U601" s="283"/>
      <c r="V601" s="283"/>
      <c r="W601" s="283"/>
      <c r="X601" s="283"/>
      <c r="Y601" s="283"/>
      <c r="Z601" s="283"/>
      <c r="AA601" s="283"/>
      <c r="AB601" s="283"/>
      <c r="AC601" s="283"/>
      <c r="AD601" s="283"/>
      <c r="AE601" s="283"/>
      <c r="AF601" s="283"/>
      <c r="AG601" s="283"/>
      <c r="AH601" s="283"/>
      <c r="AI601" s="283"/>
      <c r="AJ601" s="283"/>
    </row>
    <row r="602" ht="15.75" customHeight="1">
      <c r="B602" s="283"/>
      <c r="C602" s="283"/>
      <c r="D602" s="283"/>
      <c r="E602" s="283"/>
      <c r="F602" s="283"/>
      <c r="G602" s="283"/>
      <c r="H602" s="283"/>
      <c r="I602" s="283"/>
      <c r="J602" s="283"/>
      <c r="K602" s="283"/>
      <c r="L602" s="283"/>
      <c r="M602" s="283"/>
      <c r="N602" s="283"/>
      <c r="O602" s="283"/>
      <c r="P602" s="283"/>
      <c r="Q602" s="283"/>
      <c r="R602" s="283"/>
      <c r="S602" s="283"/>
      <c r="T602" s="283"/>
      <c r="U602" s="283"/>
      <c r="V602" s="283"/>
      <c r="W602" s="283"/>
      <c r="X602" s="283"/>
      <c r="Y602" s="283"/>
      <c r="Z602" s="283"/>
      <c r="AA602" s="283"/>
      <c r="AB602" s="283"/>
      <c r="AC602" s="283"/>
      <c r="AD602" s="283"/>
      <c r="AE602" s="283"/>
      <c r="AF602" s="283"/>
      <c r="AG602" s="283"/>
      <c r="AH602" s="283"/>
      <c r="AI602" s="283"/>
      <c r="AJ602" s="283"/>
    </row>
    <row r="603" ht="15.75" customHeight="1">
      <c r="B603" s="283"/>
      <c r="C603" s="283"/>
      <c r="D603" s="283"/>
      <c r="E603" s="283"/>
      <c r="F603" s="283"/>
      <c r="G603" s="283"/>
      <c r="H603" s="283"/>
      <c r="I603" s="283"/>
      <c r="J603" s="283"/>
      <c r="K603" s="283"/>
      <c r="L603" s="283"/>
      <c r="M603" s="283"/>
      <c r="N603" s="283"/>
      <c r="O603" s="283"/>
      <c r="P603" s="283"/>
      <c r="Q603" s="283"/>
      <c r="R603" s="283"/>
      <c r="S603" s="283"/>
      <c r="T603" s="283"/>
      <c r="U603" s="283"/>
      <c r="V603" s="283"/>
      <c r="W603" s="283"/>
      <c r="X603" s="283"/>
      <c r="Y603" s="283"/>
      <c r="Z603" s="283"/>
      <c r="AA603" s="283"/>
      <c r="AB603" s="283"/>
      <c r="AC603" s="283"/>
      <c r="AD603" s="283"/>
      <c r="AE603" s="283"/>
      <c r="AF603" s="283"/>
      <c r="AG603" s="283"/>
      <c r="AH603" s="283"/>
      <c r="AI603" s="283"/>
      <c r="AJ603" s="283"/>
    </row>
    <row r="604" ht="15.75" customHeight="1">
      <c r="B604" s="283"/>
      <c r="C604" s="283"/>
      <c r="D604" s="283"/>
      <c r="E604" s="283"/>
      <c r="F604" s="283"/>
      <c r="G604" s="283"/>
      <c r="H604" s="283"/>
      <c r="I604" s="283"/>
      <c r="J604" s="283"/>
      <c r="K604" s="283"/>
      <c r="L604" s="283"/>
      <c r="M604" s="283"/>
      <c r="N604" s="283"/>
      <c r="O604" s="283"/>
      <c r="P604" s="283"/>
      <c r="Q604" s="283"/>
      <c r="R604" s="283"/>
      <c r="S604" s="283"/>
      <c r="T604" s="283"/>
      <c r="U604" s="283"/>
      <c r="V604" s="283"/>
      <c r="W604" s="283"/>
      <c r="X604" s="283"/>
      <c r="Y604" s="283"/>
      <c r="Z604" s="283"/>
      <c r="AA604" s="283"/>
      <c r="AB604" s="283"/>
      <c r="AC604" s="283"/>
      <c r="AD604" s="283"/>
      <c r="AE604" s="283"/>
      <c r="AF604" s="283"/>
      <c r="AG604" s="283"/>
      <c r="AH604" s="283"/>
      <c r="AI604" s="283"/>
      <c r="AJ604" s="283"/>
    </row>
    <row r="605" ht="15.75" customHeight="1">
      <c r="B605" s="283"/>
      <c r="C605" s="283"/>
      <c r="D605" s="283"/>
      <c r="E605" s="283"/>
      <c r="F605" s="283"/>
      <c r="G605" s="283"/>
      <c r="H605" s="283"/>
      <c r="I605" s="283"/>
      <c r="J605" s="283"/>
      <c r="K605" s="283"/>
      <c r="L605" s="283"/>
      <c r="M605" s="283"/>
      <c r="N605" s="283"/>
      <c r="O605" s="283"/>
      <c r="P605" s="283"/>
      <c r="Q605" s="283"/>
      <c r="R605" s="283"/>
      <c r="S605" s="283"/>
      <c r="T605" s="283"/>
      <c r="U605" s="283"/>
      <c r="V605" s="283"/>
      <c r="W605" s="283"/>
      <c r="X605" s="283"/>
      <c r="Y605" s="283"/>
      <c r="Z605" s="283"/>
      <c r="AA605" s="283"/>
      <c r="AB605" s="283"/>
      <c r="AC605" s="283"/>
      <c r="AD605" s="283"/>
      <c r="AE605" s="283"/>
      <c r="AF605" s="283"/>
      <c r="AG605" s="283"/>
      <c r="AH605" s="283"/>
      <c r="AI605" s="283"/>
      <c r="AJ605" s="283"/>
    </row>
    <row r="606" ht="15.75" customHeight="1">
      <c r="B606" s="283"/>
      <c r="C606" s="283"/>
      <c r="D606" s="283"/>
      <c r="E606" s="283"/>
      <c r="F606" s="283"/>
      <c r="G606" s="283"/>
      <c r="H606" s="283"/>
      <c r="I606" s="283"/>
      <c r="J606" s="283"/>
      <c r="K606" s="283"/>
      <c r="L606" s="283"/>
      <c r="M606" s="283"/>
      <c r="N606" s="283"/>
      <c r="O606" s="283"/>
      <c r="P606" s="283"/>
      <c r="Q606" s="283"/>
      <c r="R606" s="283"/>
      <c r="S606" s="283"/>
      <c r="T606" s="283"/>
      <c r="U606" s="283"/>
      <c r="V606" s="283"/>
      <c r="W606" s="283"/>
      <c r="X606" s="283"/>
      <c r="Y606" s="283"/>
      <c r="Z606" s="283"/>
      <c r="AA606" s="283"/>
      <c r="AB606" s="283"/>
      <c r="AC606" s="283"/>
      <c r="AD606" s="283"/>
      <c r="AE606" s="283"/>
      <c r="AF606" s="283"/>
      <c r="AG606" s="283"/>
      <c r="AH606" s="283"/>
      <c r="AI606" s="283"/>
      <c r="AJ606" s="283"/>
    </row>
    <row r="607" ht="15.75" customHeight="1">
      <c r="B607" s="283"/>
      <c r="C607" s="283"/>
      <c r="D607" s="283"/>
      <c r="E607" s="283"/>
      <c r="F607" s="283"/>
      <c r="G607" s="283"/>
      <c r="H607" s="283"/>
      <c r="I607" s="283"/>
      <c r="J607" s="283"/>
      <c r="K607" s="283"/>
      <c r="L607" s="283"/>
      <c r="M607" s="283"/>
      <c r="N607" s="283"/>
      <c r="O607" s="283"/>
      <c r="P607" s="283"/>
      <c r="Q607" s="283"/>
      <c r="R607" s="283"/>
      <c r="S607" s="283"/>
      <c r="T607" s="283"/>
      <c r="U607" s="283"/>
      <c r="V607" s="283"/>
      <c r="W607" s="283"/>
      <c r="X607" s="283"/>
      <c r="Y607" s="283"/>
      <c r="Z607" s="283"/>
      <c r="AA607" s="283"/>
      <c r="AB607" s="283"/>
      <c r="AC607" s="283"/>
      <c r="AD607" s="283"/>
      <c r="AE607" s="283"/>
      <c r="AF607" s="283"/>
      <c r="AG607" s="283"/>
      <c r="AH607" s="283"/>
      <c r="AI607" s="283"/>
      <c r="AJ607" s="283"/>
    </row>
    <row r="608" ht="15.75" customHeight="1">
      <c r="B608" s="283"/>
      <c r="C608" s="283"/>
      <c r="D608" s="283"/>
      <c r="E608" s="283"/>
      <c r="F608" s="283"/>
      <c r="G608" s="283"/>
      <c r="H608" s="283"/>
      <c r="I608" s="283"/>
      <c r="J608" s="283"/>
      <c r="K608" s="283"/>
      <c r="L608" s="283"/>
      <c r="M608" s="283"/>
      <c r="N608" s="283"/>
      <c r="O608" s="283"/>
      <c r="P608" s="283"/>
      <c r="Q608" s="283"/>
      <c r="R608" s="283"/>
      <c r="S608" s="283"/>
      <c r="T608" s="283"/>
      <c r="U608" s="283"/>
      <c r="V608" s="283"/>
      <c r="W608" s="283"/>
      <c r="X608" s="283"/>
      <c r="Y608" s="283"/>
      <c r="Z608" s="283"/>
      <c r="AA608" s="283"/>
      <c r="AB608" s="283"/>
      <c r="AC608" s="283"/>
      <c r="AD608" s="283"/>
      <c r="AE608" s="283"/>
      <c r="AF608" s="283"/>
      <c r="AG608" s="283"/>
      <c r="AH608" s="283"/>
      <c r="AI608" s="283"/>
      <c r="AJ608" s="283"/>
    </row>
    <row r="609" ht="15.75" customHeight="1">
      <c r="B609" s="283"/>
      <c r="C609" s="283"/>
      <c r="D609" s="283"/>
      <c r="E609" s="283"/>
      <c r="F609" s="283"/>
      <c r="G609" s="283"/>
      <c r="H609" s="283"/>
      <c r="I609" s="283"/>
      <c r="J609" s="283"/>
      <c r="K609" s="283"/>
      <c r="L609" s="283"/>
      <c r="M609" s="283"/>
      <c r="N609" s="283"/>
      <c r="O609" s="283"/>
      <c r="P609" s="283"/>
      <c r="Q609" s="283"/>
      <c r="R609" s="283"/>
      <c r="S609" s="283"/>
      <c r="T609" s="283"/>
      <c r="U609" s="283"/>
      <c r="V609" s="283"/>
      <c r="W609" s="283"/>
      <c r="X609" s="283"/>
      <c r="Y609" s="283"/>
      <c r="Z609" s="283"/>
      <c r="AA609" s="283"/>
      <c r="AB609" s="283"/>
      <c r="AC609" s="283"/>
      <c r="AD609" s="283"/>
      <c r="AE609" s="283"/>
      <c r="AF609" s="283"/>
      <c r="AG609" s="283"/>
      <c r="AH609" s="283"/>
      <c r="AI609" s="283"/>
      <c r="AJ609" s="283"/>
    </row>
    <row r="610" ht="15.75" customHeight="1">
      <c r="B610" s="283"/>
      <c r="C610" s="283"/>
      <c r="D610" s="283"/>
      <c r="E610" s="283"/>
      <c r="F610" s="283"/>
      <c r="G610" s="283"/>
      <c r="H610" s="283"/>
      <c r="I610" s="283"/>
      <c r="J610" s="283"/>
      <c r="K610" s="283"/>
      <c r="L610" s="283"/>
      <c r="M610" s="283"/>
      <c r="N610" s="283"/>
      <c r="O610" s="283"/>
      <c r="P610" s="283"/>
      <c r="Q610" s="283"/>
      <c r="R610" s="283"/>
      <c r="S610" s="283"/>
      <c r="T610" s="283"/>
      <c r="U610" s="283"/>
      <c r="V610" s="283"/>
      <c r="W610" s="283"/>
      <c r="X610" s="283"/>
      <c r="Y610" s="283"/>
      <c r="Z610" s="283"/>
      <c r="AA610" s="283"/>
      <c r="AB610" s="283"/>
      <c r="AC610" s="283"/>
      <c r="AD610" s="283"/>
      <c r="AE610" s="283"/>
      <c r="AF610" s="283"/>
      <c r="AG610" s="283"/>
      <c r="AH610" s="283"/>
      <c r="AI610" s="283"/>
      <c r="AJ610" s="283"/>
    </row>
    <row r="611" ht="15.75" customHeight="1">
      <c r="B611" s="283"/>
      <c r="C611" s="283"/>
      <c r="D611" s="283"/>
      <c r="E611" s="283"/>
      <c r="F611" s="283"/>
      <c r="G611" s="283"/>
      <c r="H611" s="283"/>
      <c r="I611" s="283"/>
      <c r="J611" s="283"/>
      <c r="K611" s="283"/>
      <c r="L611" s="283"/>
      <c r="M611" s="283"/>
      <c r="N611" s="283"/>
      <c r="O611" s="283"/>
      <c r="P611" s="283"/>
      <c r="Q611" s="283"/>
      <c r="R611" s="283"/>
      <c r="S611" s="283"/>
      <c r="T611" s="283"/>
      <c r="U611" s="283"/>
      <c r="V611" s="283"/>
      <c r="W611" s="283"/>
      <c r="X611" s="283"/>
      <c r="Y611" s="283"/>
      <c r="Z611" s="283"/>
      <c r="AA611" s="283"/>
      <c r="AB611" s="283"/>
      <c r="AC611" s="283"/>
      <c r="AD611" s="283"/>
      <c r="AE611" s="283"/>
      <c r="AF611" s="283"/>
      <c r="AG611" s="283"/>
      <c r="AH611" s="283"/>
      <c r="AI611" s="283"/>
      <c r="AJ611" s="283"/>
    </row>
    <row r="612" ht="15.75" customHeight="1">
      <c r="B612" s="283"/>
      <c r="C612" s="283"/>
      <c r="D612" s="283"/>
      <c r="E612" s="283"/>
      <c r="F612" s="283"/>
      <c r="G612" s="283"/>
      <c r="H612" s="283"/>
      <c r="I612" s="283"/>
      <c r="J612" s="283"/>
      <c r="K612" s="283"/>
      <c r="L612" s="283"/>
      <c r="M612" s="283"/>
      <c r="N612" s="283"/>
      <c r="O612" s="283"/>
      <c r="P612" s="283"/>
      <c r="Q612" s="283"/>
      <c r="R612" s="283"/>
      <c r="S612" s="283"/>
      <c r="T612" s="283"/>
      <c r="U612" s="283"/>
      <c r="V612" s="283"/>
      <c r="W612" s="283"/>
      <c r="X612" s="283"/>
      <c r="Y612" s="283"/>
      <c r="Z612" s="283"/>
      <c r="AA612" s="283"/>
      <c r="AB612" s="283"/>
      <c r="AC612" s="283"/>
      <c r="AD612" s="283"/>
      <c r="AE612" s="283"/>
      <c r="AF612" s="283"/>
      <c r="AG612" s="283"/>
      <c r="AH612" s="283"/>
      <c r="AI612" s="283"/>
      <c r="AJ612" s="283"/>
    </row>
    <row r="613" ht="15.75" customHeight="1">
      <c r="B613" s="283"/>
      <c r="C613" s="283"/>
      <c r="D613" s="283"/>
      <c r="E613" s="283"/>
      <c r="F613" s="283"/>
      <c r="G613" s="283"/>
      <c r="H613" s="283"/>
      <c r="I613" s="283"/>
      <c r="J613" s="283"/>
      <c r="K613" s="283"/>
      <c r="L613" s="283"/>
      <c r="M613" s="283"/>
      <c r="N613" s="283"/>
      <c r="O613" s="283"/>
      <c r="P613" s="283"/>
      <c r="Q613" s="283"/>
      <c r="R613" s="283"/>
      <c r="S613" s="283"/>
      <c r="T613" s="283"/>
      <c r="U613" s="283"/>
      <c r="V613" s="283"/>
      <c r="W613" s="283"/>
      <c r="X613" s="283"/>
      <c r="Y613" s="283"/>
      <c r="Z613" s="283"/>
      <c r="AA613" s="283"/>
      <c r="AB613" s="283"/>
      <c r="AC613" s="283"/>
      <c r="AD613" s="283"/>
      <c r="AE613" s="283"/>
      <c r="AF613" s="283"/>
      <c r="AG613" s="283"/>
      <c r="AH613" s="283"/>
      <c r="AI613" s="283"/>
      <c r="AJ613" s="283"/>
    </row>
    <row r="614" ht="15.75" customHeight="1">
      <c r="B614" s="283"/>
      <c r="C614" s="283"/>
      <c r="D614" s="283"/>
      <c r="E614" s="283"/>
      <c r="F614" s="283"/>
      <c r="G614" s="283"/>
      <c r="H614" s="283"/>
      <c r="I614" s="283"/>
      <c r="J614" s="283"/>
      <c r="K614" s="283"/>
      <c r="L614" s="283"/>
      <c r="M614" s="283"/>
      <c r="N614" s="283"/>
      <c r="O614" s="283"/>
      <c r="P614" s="283"/>
      <c r="Q614" s="283"/>
      <c r="R614" s="283"/>
      <c r="S614" s="283"/>
      <c r="T614" s="283"/>
      <c r="U614" s="283"/>
      <c r="V614" s="283"/>
      <c r="W614" s="283"/>
      <c r="X614" s="283"/>
      <c r="Y614" s="283"/>
      <c r="Z614" s="283"/>
      <c r="AA614" s="283"/>
      <c r="AB614" s="283"/>
      <c r="AC614" s="283"/>
      <c r="AD614" s="283"/>
      <c r="AE614" s="283"/>
      <c r="AF614" s="283"/>
      <c r="AG614" s="283"/>
      <c r="AH614" s="283"/>
      <c r="AI614" s="283"/>
      <c r="AJ614" s="283"/>
    </row>
    <row r="615" ht="15.75" customHeight="1">
      <c r="B615" s="283"/>
      <c r="C615" s="283"/>
      <c r="D615" s="283"/>
      <c r="E615" s="283"/>
      <c r="F615" s="283"/>
      <c r="G615" s="283"/>
      <c r="H615" s="283"/>
      <c r="I615" s="283"/>
      <c r="J615" s="283"/>
      <c r="K615" s="283"/>
      <c r="L615" s="283"/>
      <c r="M615" s="283"/>
      <c r="N615" s="283"/>
      <c r="O615" s="283"/>
      <c r="P615" s="283"/>
      <c r="Q615" s="283"/>
      <c r="R615" s="283"/>
      <c r="S615" s="283"/>
      <c r="T615" s="283"/>
      <c r="U615" s="283"/>
      <c r="V615" s="283"/>
      <c r="W615" s="283"/>
      <c r="X615" s="283"/>
      <c r="Y615" s="283"/>
      <c r="Z615" s="283"/>
      <c r="AA615" s="283"/>
      <c r="AB615" s="283"/>
      <c r="AC615" s="283"/>
      <c r="AD615" s="283"/>
      <c r="AE615" s="283"/>
      <c r="AF615" s="283"/>
      <c r="AG615" s="283"/>
      <c r="AH615" s="283"/>
      <c r="AI615" s="283"/>
      <c r="AJ615" s="283"/>
    </row>
    <row r="616" ht="15.75" customHeight="1">
      <c r="B616" s="283"/>
      <c r="C616" s="283"/>
      <c r="D616" s="283"/>
      <c r="E616" s="283"/>
      <c r="F616" s="283"/>
      <c r="G616" s="283"/>
      <c r="H616" s="283"/>
      <c r="I616" s="283"/>
      <c r="J616" s="283"/>
      <c r="K616" s="283"/>
      <c r="L616" s="283"/>
      <c r="M616" s="283"/>
      <c r="N616" s="283"/>
      <c r="O616" s="283"/>
      <c r="P616" s="283"/>
      <c r="Q616" s="283"/>
      <c r="R616" s="283"/>
      <c r="S616" s="283"/>
      <c r="T616" s="283"/>
      <c r="U616" s="283"/>
      <c r="V616" s="283"/>
      <c r="W616" s="283"/>
      <c r="X616" s="283"/>
      <c r="Y616" s="283"/>
      <c r="Z616" s="283"/>
      <c r="AA616" s="283"/>
      <c r="AB616" s="283"/>
      <c r="AC616" s="283"/>
      <c r="AD616" s="283"/>
      <c r="AE616" s="283"/>
      <c r="AF616" s="283"/>
      <c r="AG616" s="283"/>
      <c r="AH616" s="283"/>
      <c r="AI616" s="283"/>
      <c r="AJ616" s="283"/>
    </row>
    <row r="617" ht="15.75" customHeight="1">
      <c r="B617" s="283"/>
      <c r="C617" s="283"/>
      <c r="D617" s="283"/>
      <c r="E617" s="283"/>
      <c r="F617" s="283"/>
      <c r="G617" s="283"/>
      <c r="H617" s="283"/>
      <c r="I617" s="283"/>
      <c r="J617" s="283"/>
      <c r="K617" s="283"/>
      <c r="L617" s="283"/>
      <c r="M617" s="283"/>
      <c r="N617" s="283"/>
      <c r="O617" s="283"/>
      <c r="P617" s="283"/>
      <c r="Q617" s="283"/>
      <c r="R617" s="283"/>
      <c r="S617" s="283"/>
      <c r="T617" s="283"/>
      <c r="U617" s="283"/>
      <c r="V617" s="283"/>
      <c r="W617" s="283"/>
      <c r="X617" s="283"/>
      <c r="Y617" s="283"/>
      <c r="Z617" s="283"/>
      <c r="AA617" s="283"/>
      <c r="AB617" s="283"/>
      <c r="AC617" s="283"/>
      <c r="AD617" s="283"/>
      <c r="AE617" s="283"/>
      <c r="AF617" s="283"/>
      <c r="AG617" s="283"/>
      <c r="AH617" s="283"/>
      <c r="AI617" s="283"/>
      <c r="AJ617" s="283"/>
    </row>
    <row r="618" ht="15.75" customHeight="1">
      <c r="B618" s="283"/>
      <c r="C618" s="283"/>
      <c r="D618" s="283"/>
      <c r="E618" s="283"/>
      <c r="F618" s="283"/>
      <c r="G618" s="283"/>
      <c r="H618" s="283"/>
      <c r="I618" s="283"/>
      <c r="J618" s="283"/>
      <c r="K618" s="283"/>
      <c r="L618" s="283"/>
      <c r="M618" s="283"/>
      <c r="N618" s="283"/>
      <c r="O618" s="283"/>
      <c r="P618" s="283"/>
      <c r="Q618" s="283"/>
      <c r="R618" s="283"/>
      <c r="S618" s="283"/>
      <c r="T618" s="283"/>
      <c r="U618" s="283"/>
      <c r="V618" s="283"/>
      <c r="W618" s="283"/>
      <c r="X618" s="283"/>
      <c r="Y618" s="283"/>
      <c r="Z618" s="283"/>
      <c r="AA618" s="283"/>
      <c r="AB618" s="283"/>
      <c r="AC618" s="283"/>
      <c r="AD618" s="283"/>
      <c r="AE618" s="283"/>
      <c r="AF618" s="283"/>
      <c r="AG618" s="283"/>
      <c r="AH618" s="283"/>
      <c r="AI618" s="283"/>
      <c r="AJ618" s="283"/>
    </row>
    <row r="619" ht="15.75" customHeight="1">
      <c r="B619" s="283"/>
      <c r="C619" s="283"/>
      <c r="D619" s="283"/>
      <c r="E619" s="283"/>
      <c r="F619" s="283"/>
      <c r="G619" s="283"/>
      <c r="H619" s="283"/>
      <c r="I619" s="283"/>
      <c r="J619" s="283"/>
      <c r="K619" s="283"/>
      <c r="L619" s="283"/>
      <c r="M619" s="283"/>
      <c r="N619" s="283"/>
      <c r="O619" s="283"/>
      <c r="P619" s="283"/>
      <c r="Q619" s="283"/>
      <c r="R619" s="283"/>
      <c r="S619" s="283"/>
      <c r="T619" s="283"/>
      <c r="U619" s="283"/>
      <c r="V619" s="283"/>
      <c r="W619" s="283"/>
      <c r="X619" s="283"/>
      <c r="Y619" s="283"/>
      <c r="Z619" s="283"/>
      <c r="AA619" s="283"/>
      <c r="AB619" s="283"/>
      <c r="AC619" s="283"/>
      <c r="AD619" s="283"/>
      <c r="AE619" s="283"/>
      <c r="AF619" s="283"/>
      <c r="AG619" s="283"/>
      <c r="AH619" s="283"/>
      <c r="AI619" s="283"/>
      <c r="AJ619" s="283"/>
    </row>
    <row r="620" ht="15.75" customHeight="1">
      <c r="B620" s="283"/>
      <c r="C620" s="283"/>
      <c r="D620" s="283"/>
      <c r="E620" s="283"/>
      <c r="F620" s="283"/>
      <c r="G620" s="283"/>
      <c r="H620" s="283"/>
      <c r="I620" s="283"/>
      <c r="J620" s="283"/>
      <c r="K620" s="283"/>
      <c r="L620" s="283"/>
      <c r="M620" s="283"/>
      <c r="N620" s="283"/>
      <c r="O620" s="283"/>
      <c r="P620" s="283"/>
      <c r="Q620" s="283"/>
      <c r="R620" s="283"/>
      <c r="S620" s="283"/>
      <c r="T620" s="283"/>
      <c r="U620" s="283"/>
      <c r="V620" s="283"/>
      <c r="W620" s="283"/>
      <c r="X620" s="283"/>
      <c r="Y620" s="283"/>
      <c r="Z620" s="283"/>
      <c r="AA620" s="283"/>
      <c r="AB620" s="283"/>
      <c r="AC620" s="283"/>
      <c r="AD620" s="283"/>
      <c r="AE620" s="283"/>
      <c r="AF620" s="283"/>
      <c r="AG620" s="283"/>
      <c r="AH620" s="283"/>
      <c r="AI620" s="283"/>
      <c r="AJ620" s="283"/>
    </row>
    <row r="621" ht="15.75" customHeight="1">
      <c r="B621" s="283"/>
      <c r="C621" s="283"/>
      <c r="D621" s="283"/>
      <c r="E621" s="283"/>
      <c r="F621" s="283"/>
      <c r="G621" s="283"/>
      <c r="H621" s="283"/>
      <c r="I621" s="283"/>
      <c r="J621" s="283"/>
      <c r="K621" s="283"/>
      <c r="L621" s="283"/>
      <c r="M621" s="283"/>
      <c r="N621" s="283"/>
      <c r="O621" s="283"/>
      <c r="P621" s="283"/>
      <c r="Q621" s="283"/>
      <c r="R621" s="283"/>
      <c r="S621" s="283"/>
      <c r="T621" s="283"/>
      <c r="U621" s="283"/>
      <c r="V621" s="283"/>
      <c r="W621" s="283"/>
      <c r="X621" s="283"/>
      <c r="Y621" s="283"/>
      <c r="Z621" s="283"/>
      <c r="AA621" s="283"/>
      <c r="AB621" s="283"/>
      <c r="AC621" s="283"/>
      <c r="AD621" s="283"/>
      <c r="AE621" s="283"/>
      <c r="AF621" s="283"/>
      <c r="AG621" s="283"/>
      <c r="AH621" s="283"/>
      <c r="AI621" s="283"/>
      <c r="AJ621" s="283"/>
    </row>
    <row r="622" ht="15.75" customHeight="1">
      <c r="B622" s="283"/>
      <c r="C622" s="283"/>
      <c r="D622" s="283"/>
      <c r="E622" s="283"/>
      <c r="F622" s="283"/>
      <c r="G622" s="283"/>
      <c r="H622" s="283"/>
      <c r="I622" s="283"/>
      <c r="J622" s="283"/>
      <c r="K622" s="283"/>
      <c r="L622" s="283"/>
      <c r="M622" s="283"/>
      <c r="N622" s="283"/>
      <c r="O622" s="283"/>
      <c r="P622" s="283"/>
      <c r="Q622" s="283"/>
      <c r="R622" s="283"/>
      <c r="S622" s="283"/>
      <c r="T622" s="283"/>
      <c r="U622" s="283"/>
      <c r="V622" s="283"/>
      <c r="W622" s="283"/>
      <c r="X622" s="283"/>
      <c r="Y622" s="283"/>
      <c r="Z622" s="283"/>
      <c r="AA622" s="283"/>
      <c r="AB622" s="283"/>
      <c r="AC622" s="283"/>
      <c r="AD622" s="283"/>
      <c r="AE622" s="283"/>
      <c r="AF622" s="283"/>
      <c r="AG622" s="283"/>
      <c r="AH622" s="283"/>
      <c r="AI622" s="283"/>
      <c r="AJ622" s="283"/>
    </row>
    <row r="623" ht="15.75" customHeight="1">
      <c r="B623" s="283"/>
      <c r="C623" s="283"/>
      <c r="D623" s="283"/>
      <c r="E623" s="283"/>
      <c r="F623" s="283"/>
      <c r="G623" s="283"/>
      <c r="H623" s="283"/>
      <c r="I623" s="283"/>
      <c r="J623" s="283"/>
      <c r="K623" s="283"/>
      <c r="L623" s="283"/>
      <c r="M623" s="283"/>
      <c r="N623" s="283"/>
      <c r="O623" s="283"/>
      <c r="P623" s="283"/>
      <c r="Q623" s="283"/>
      <c r="R623" s="283"/>
      <c r="S623" s="283"/>
      <c r="T623" s="283"/>
      <c r="U623" s="283"/>
      <c r="V623" s="283"/>
      <c r="W623" s="283"/>
      <c r="X623" s="283"/>
      <c r="Y623" s="283"/>
      <c r="Z623" s="283"/>
      <c r="AA623" s="283"/>
      <c r="AB623" s="283"/>
      <c r="AC623" s="283"/>
      <c r="AD623" s="283"/>
      <c r="AE623" s="283"/>
      <c r="AF623" s="283"/>
      <c r="AG623" s="283"/>
      <c r="AH623" s="283"/>
      <c r="AI623" s="283"/>
      <c r="AJ623" s="283"/>
    </row>
    <row r="624" ht="15.75" customHeight="1">
      <c r="B624" s="283"/>
      <c r="C624" s="283"/>
      <c r="D624" s="283"/>
      <c r="E624" s="283"/>
      <c r="F624" s="283"/>
      <c r="G624" s="283"/>
      <c r="H624" s="283"/>
      <c r="I624" s="283"/>
      <c r="J624" s="283"/>
      <c r="K624" s="283"/>
      <c r="L624" s="283"/>
      <c r="M624" s="283"/>
      <c r="N624" s="283"/>
      <c r="O624" s="283"/>
      <c r="P624" s="283"/>
      <c r="Q624" s="283"/>
      <c r="R624" s="283"/>
      <c r="S624" s="283"/>
      <c r="T624" s="283"/>
      <c r="U624" s="283"/>
      <c r="V624" s="283"/>
      <c r="W624" s="283"/>
      <c r="X624" s="283"/>
      <c r="Y624" s="283"/>
      <c r="Z624" s="283"/>
      <c r="AA624" s="283"/>
      <c r="AB624" s="283"/>
      <c r="AC624" s="283"/>
      <c r="AD624" s="283"/>
      <c r="AE624" s="283"/>
      <c r="AF624" s="283"/>
      <c r="AG624" s="283"/>
      <c r="AH624" s="283"/>
      <c r="AI624" s="283"/>
      <c r="AJ624" s="283"/>
    </row>
    <row r="625" ht="15.75" customHeight="1">
      <c r="B625" s="283"/>
      <c r="C625" s="283"/>
      <c r="D625" s="283"/>
      <c r="E625" s="283"/>
      <c r="F625" s="283"/>
      <c r="G625" s="283"/>
      <c r="H625" s="283"/>
      <c r="I625" s="283"/>
      <c r="J625" s="283"/>
      <c r="K625" s="283"/>
      <c r="L625" s="283"/>
      <c r="M625" s="283"/>
      <c r="N625" s="283"/>
      <c r="O625" s="283"/>
      <c r="P625" s="283"/>
      <c r="Q625" s="283"/>
      <c r="R625" s="283"/>
      <c r="S625" s="283"/>
      <c r="T625" s="283"/>
      <c r="U625" s="283"/>
      <c r="V625" s="283"/>
      <c r="W625" s="283"/>
      <c r="X625" s="283"/>
      <c r="Y625" s="283"/>
      <c r="Z625" s="283"/>
      <c r="AA625" s="283"/>
      <c r="AB625" s="283"/>
      <c r="AC625" s="283"/>
      <c r="AD625" s="283"/>
      <c r="AE625" s="283"/>
      <c r="AF625" s="283"/>
      <c r="AG625" s="283"/>
      <c r="AH625" s="283"/>
      <c r="AI625" s="283"/>
      <c r="AJ625" s="283"/>
    </row>
    <row r="626" ht="15.75" customHeight="1">
      <c r="B626" s="283"/>
      <c r="C626" s="283"/>
      <c r="D626" s="283"/>
      <c r="E626" s="283"/>
      <c r="F626" s="283"/>
      <c r="G626" s="283"/>
      <c r="H626" s="283"/>
      <c r="I626" s="283"/>
      <c r="J626" s="283"/>
      <c r="K626" s="283"/>
      <c r="L626" s="283"/>
      <c r="M626" s="283"/>
      <c r="N626" s="283"/>
      <c r="O626" s="283"/>
      <c r="P626" s="283"/>
      <c r="Q626" s="283"/>
      <c r="R626" s="283"/>
      <c r="S626" s="283"/>
      <c r="T626" s="283"/>
      <c r="U626" s="283"/>
      <c r="V626" s="283"/>
      <c r="W626" s="283"/>
      <c r="X626" s="283"/>
      <c r="Y626" s="283"/>
      <c r="Z626" s="283"/>
      <c r="AA626" s="283"/>
      <c r="AB626" s="283"/>
      <c r="AC626" s="283"/>
      <c r="AD626" s="283"/>
      <c r="AE626" s="283"/>
      <c r="AF626" s="283"/>
      <c r="AG626" s="283"/>
      <c r="AH626" s="283"/>
      <c r="AI626" s="283"/>
      <c r="AJ626" s="283"/>
    </row>
    <row r="627" ht="15.75" customHeight="1">
      <c r="B627" s="283"/>
      <c r="C627" s="283"/>
      <c r="D627" s="283"/>
      <c r="E627" s="283"/>
      <c r="F627" s="283"/>
      <c r="G627" s="283"/>
      <c r="H627" s="283"/>
      <c r="I627" s="283"/>
      <c r="J627" s="283"/>
      <c r="K627" s="283"/>
      <c r="L627" s="283"/>
      <c r="M627" s="283"/>
      <c r="N627" s="283"/>
      <c r="O627" s="283"/>
      <c r="P627" s="283"/>
      <c r="Q627" s="283"/>
      <c r="R627" s="283"/>
      <c r="S627" s="283"/>
      <c r="T627" s="283"/>
      <c r="U627" s="283"/>
      <c r="V627" s="283"/>
      <c r="W627" s="283"/>
      <c r="X627" s="283"/>
      <c r="Y627" s="283"/>
      <c r="Z627" s="283"/>
      <c r="AA627" s="283"/>
      <c r="AB627" s="283"/>
      <c r="AC627" s="283"/>
      <c r="AD627" s="283"/>
      <c r="AE627" s="283"/>
      <c r="AF627" s="283"/>
      <c r="AG627" s="283"/>
      <c r="AH627" s="283"/>
      <c r="AI627" s="283"/>
      <c r="AJ627" s="283"/>
    </row>
    <row r="628" ht="15.75" customHeight="1">
      <c r="B628" s="283"/>
      <c r="C628" s="283"/>
      <c r="D628" s="283"/>
      <c r="E628" s="283"/>
      <c r="F628" s="283"/>
      <c r="G628" s="283"/>
      <c r="H628" s="283"/>
      <c r="I628" s="283"/>
      <c r="J628" s="283"/>
      <c r="K628" s="283"/>
      <c r="L628" s="283"/>
      <c r="M628" s="283"/>
      <c r="N628" s="283"/>
      <c r="O628" s="283"/>
      <c r="P628" s="283"/>
      <c r="Q628" s="283"/>
      <c r="R628" s="283"/>
      <c r="S628" s="283"/>
      <c r="T628" s="283"/>
      <c r="U628" s="283"/>
      <c r="V628" s="283"/>
      <c r="W628" s="283"/>
      <c r="X628" s="283"/>
      <c r="Y628" s="283"/>
      <c r="Z628" s="283"/>
      <c r="AA628" s="283"/>
      <c r="AB628" s="283"/>
      <c r="AC628" s="283"/>
      <c r="AD628" s="283"/>
      <c r="AE628" s="283"/>
      <c r="AF628" s="283"/>
      <c r="AG628" s="283"/>
      <c r="AH628" s="283"/>
      <c r="AI628" s="283"/>
      <c r="AJ628" s="283"/>
    </row>
    <row r="629" ht="15.75" customHeight="1">
      <c r="B629" s="283"/>
      <c r="C629" s="283"/>
      <c r="D629" s="283"/>
      <c r="E629" s="283"/>
      <c r="F629" s="283"/>
      <c r="G629" s="283"/>
      <c r="H629" s="283"/>
      <c r="I629" s="283"/>
      <c r="J629" s="283"/>
      <c r="K629" s="283"/>
      <c r="L629" s="283"/>
      <c r="M629" s="283"/>
      <c r="N629" s="283"/>
      <c r="O629" s="283"/>
      <c r="P629" s="283"/>
      <c r="Q629" s="283"/>
      <c r="R629" s="283"/>
      <c r="S629" s="283"/>
      <c r="T629" s="283"/>
      <c r="U629" s="283"/>
      <c r="V629" s="283"/>
      <c r="W629" s="283"/>
      <c r="X629" s="283"/>
      <c r="Y629" s="283"/>
      <c r="Z629" s="283"/>
      <c r="AA629" s="283"/>
      <c r="AB629" s="283"/>
      <c r="AC629" s="283"/>
      <c r="AD629" s="283"/>
      <c r="AE629" s="283"/>
      <c r="AF629" s="283"/>
      <c r="AG629" s="283"/>
      <c r="AH629" s="283"/>
      <c r="AI629" s="283"/>
      <c r="AJ629" s="283"/>
    </row>
    <row r="630" ht="15.75" customHeight="1">
      <c r="B630" s="283"/>
      <c r="C630" s="283"/>
      <c r="D630" s="283"/>
      <c r="E630" s="283"/>
      <c r="F630" s="283"/>
      <c r="G630" s="283"/>
      <c r="H630" s="283"/>
      <c r="I630" s="283"/>
      <c r="J630" s="283"/>
      <c r="K630" s="283"/>
      <c r="L630" s="283"/>
      <c r="M630" s="283"/>
      <c r="N630" s="283"/>
      <c r="O630" s="283"/>
      <c r="P630" s="283"/>
      <c r="Q630" s="283"/>
      <c r="R630" s="283"/>
      <c r="S630" s="283"/>
      <c r="T630" s="283"/>
      <c r="U630" s="283"/>
      <c r="V630" s="283"/>
      <c r="W630" s="283"/>
      <c r="X630" s="283"/>
      <c r="Y630" s="283"/>
      <c r="Z630" s="283"/>
      <c r="AA630" s="283"/>
      <c r="AB630" s="283"/>
      <c r="AC630" s="283"/>
      <c r="AD630" s="283"/>
      <c r="AE630" s="283"/>
      <c r="AF630" s="283"/>
      <c r="AG630" s="283"/>
      <c r="AH630" s="283"/>
      <c r="AI630" s="283"/>
      <c r="AJ630" s="283"/>
    </row>
    <row r="631" ht="15.75" customHeight="1">
      <c r="B631" s="283"/>
      <c r="C631" s="283"/>
      <c r="D631" s="283"/>
      <c r="E631" s="283"/>
      <c r="F631" s="283"/>
      <c r="G631" s="283"/>
      <c r="H631" s="283"/>
      <c r="I631" s="283"/>
      <c r="J631" s="283"/>
      <c r="K631" s="283"/>
      <c r="L631" s="283"/>
      <c r="M631" s="283"/>
      <c r="N631" s="283"/>
      <c r="O631" s="283"/>
      <c r="P631" s="283"/>
      <c r="Q631" s="283"/>
      <c r="R631" s="283"/>
      <c r="S631" s="283"/>
      <c r="T631" s="283"/>
      <c r="U631" s="283"/>
      <c r="V631" s="283"/>
      <c r="W631" s="283"/>
      <c r="X631" s="283"/>
      <c r="Y631" s="283"/>
      <c r="Z631" s="283"/>
      <c r="AA631" s="283"/>
      <c r="AB631" s="283"/>
      <c r="AC631" s="283"/>
      <c r="AD631" s="283"/>
      <c r="AE631" s="283"/>
      <c r="AF631" s="283"/>
      <c r="AG631" s="283"/>
      <c r="AH631" s="283"/>
      <c r="AI631" s="283"/>
      <c r="AJ631" s="283"/>
    </row>
    <row r="632" ht="15.75" customHeight="1">
      <c r="B632" s="283"/>
      <c r="C632" s="283"/>
      <c r="D632" s="283"/>
      <c r="E632" s="283"/>
      <c r="F632" s="283"/>
      <c r="G632" s="283"/>
      <c r="H632" s="283"/>
      <c r="I632" s="283"/>
      <c r="J632" s="283"/>
      <c r="K632" s="283"/>
      <c r="L632" s="283"/>
      <c r="M632" s="283"/>
      <c r="N632" s="283"/>
      <c r="O632" s="283"/>
      <c r="P632" s="283"/>
      <c r="Q632" s="283"/>
      <c r="R632" s="283"/>
      <c r="S632" s="283"/>
      <c r="T632" s="283"/>
      <c r="U632" s="283"/>
      <c r="V632" s="283"/>
      <c r="W632" s="283"/>
      <c r="X632" s="283"/>
      <c r="Y632" s="283"/>
      <c r="Z632" s="283"/>
      <c r="AA632" s="283"/>
      <c r="AB632" s="283"/>
      <c r="AC632" s="283"/>
      <c r="AD632" s="283"/>
      <c r="AE632" s="283"/>
      <c r="AF632" s="283"/>
      <c r="AG632" s="283"/>
      <c r="AH632" s="283"/>
      <c r="AI632" s="283"/>
      <c r="AJ632" s="283"/>
    </row>
    <row r="633" ht="15.75" customHeight="1">
      <c r="B633" s="283"/>
      <c r="C633" s="283"/>
      <c r="D633" s="283"/>
      <c r="E633" s="283"/>
      <c r="F633" s="283"/>
      <c r="G633" s="283"/>
      <c r="H633" s="283"/>
      <c r="I633" s="283"/>
      <c r="J633" s="283"/>
      <c r="K633" s="283"/>
      <c r="L633" s="283"/>
      <c r="M633" s="283"/>
      <c r="N633" s="283"/>
      <c r="O633" s="283"/>
      <c r="P633" s="283"/>
      <c r="Q633" s="283"/>
      <c r="R633" s="283"/>
      <c r="S633" s="283"/>
      <c r="T633" s="283"/>
      <c r="U633" s="283"/>
      <c r="V633" s="283"/>
      <c r="W633" s="283"/>
      <c r="X633" s="283"/>
      <c r="Y633" s="283"/>
      <c r="Z633" s="283"/>
      <c r="AA633" s="283"/>
      <c r="AB633" s="283"/>
      <c r="AC633" s="283"/>
      <c r="AD633" s="283"/>
      <c r="AE633" s="283"/>
      <c r="AF633" s="283"/>
      <c r="AG633" s="283"/>
      <c r="AH633" s="283"/>
      <c r="AI633" s="283"/>
      <c r="AJ633" s="283"/>
    </row>
    <row r="634" ht="15.75" customHeight="1">
      <c r="B634" s="283"/>
      <c r="C634" s="283"/>
      <c r="D634" s="283"/>
      <c r="E634" s="283"/>
      <c r="F634" s="283"/>
      <c r="G634" s="283"/>
      <c r="H634" s="283"/>
      <c r="I634" s="283"/>
      <c r="J634" s="283"/>
      <c r="K634" s="283"/>
      <c r="L634" s="283"/>
      <c r="M634" s="283"/>
      <c r="N634" s="283"/>
      <c r="O634" s="283"/>
      <c r="P634" s="283"/>
      <c r="Q634" s="283"/>
      <c r="R634" s="283"/>
      <c r="S634" s="283"/>
      <c r="T634" s="283"/>
      <c r="U634" s="283"/>
      <c r="V634" s="283"/>
      <c r="W634" s="283"/>
      <c r="X634" s="283"/>
      <c r="Y634" s="283"/>
      <c r="Z634" s="283"/>
      <c r="AA634" s="283"/>
      <c r="AB634" s="283"/>
      <c r="AC634" s="283"/>
      <c r="AD634" s="283"/>
      <c r="AE634" s="283"/>
      <c r="AF634" s="283"/>
      <c r="AG634" s="283"/>
      <c r="AH634" s="283"/>
      <c r="AI634" s="283"/>
      <c r="AJ634" s="283"/>
    </row>
    <row r="635" ht="15.75" customHeight="1">
      <c r="B635" s="283"/>
      <c r="C635" s="283"/>
      <c r="D635" s="283"/>
      <c r="E635" s="283"/>
      <c r="F635" s="283"/>
      <c r="G635" s="283"/>
      <c r="H635" s="283"/>
      <c r="I635" s="283"/>
      <c r="J635" s="283"/>
      <c r="K635" s="283"/>
      <c r="L635" s="283"/>
      <c r="M635" s="283"/>
      <c r="N635" s="283"/>
      <c r="O635" s="283"/>
      <c r="P635" s="283"/>
      <c r="Q635" s="283"/>
      <c r="R635" s="283"/>
      <c r="S635" s="283"/>
      <c r="T635" s="283"/>
      <c r="U635" s="283"/>
      <c r="V635" s="283"/>
      <c r="W635" s="283"/>
      <c r="X635" s="283"/>
      <c r="Y635" s="283"/>
      <c r="Z635" s="283"/>
      <c r="AA635" s="283"/>
      <c r="AB635" s="283"/>
      <c r="AC635" s="283"/>
      <c r="AD635" s="283"/>
      <c r="AE635" s="283"/>
      <c r="AF635" s="283"/>
      <c r="AG635" s="283"/>
      <c r="AH635" s="283"/>
      <c r="AI635" s="283"/>
      <c r="AJ635" s="283"/>
    </row>
    <row r="636" ht="15.75" customHeight="1">
      <c r="B636" s="283"/>
      <c r="C636" s="283"/>
      <c r="D636" s="283"/>
      <c r="E636" s="283"/>
      <c r="F636" s="283"/>
      <c r="G636" s="283"/>
      <c r="H636" s="283"/>
      <c r="I636" s="283"/>
      <c r="J636" s="283"/>
      <c r="K636" s="283"/>
      <c r="L636" s="283"/>
      <c r="M636" s="283"/>
      <c r="N636" s="283"/>
      <c r="O636" s="283"/>
      <c r="P636" s="283"/>
      <c r="Q636" s="283"/>
      <c r="R636" s="283"/>
      <c r="S636" s="283"/>
      <c r="T636" s="283"/>
      <c r="U636" s="283"/>
      <c r="V636" s="283"/>
      <c r="W636" s="283"/>
      <c r="X636" s="283"/>
      <c r="Y636" s="283"/>
      <c r="Z636" s="283"/>
      <c r="AA636" s="283"/>
      <c r="AB636" s="283"/>
      <c r="AC636" s="283"/>
      <c r="AD636" s="283"/>
      <c r="AE636" s="283"/>
      <c r="AF636" s="283"/>
      <c r="AG636" s="283"/>
      <c r="AH636" s="283"/>
      <c r="AI636" s="283"/>
      <c r="AJ636" s="283"/>
    </row>
    <row r="637" ht="15.75" customHeight="1">
      <c r="B637" s="283"/>
      <c r="C637" s="283"/>
      <c r="D637" s="283"/>
      <c r="E637" s="283"/>
      <c r="F637" s="283"/>
      <c r="G637" s="283"/>
      <c r="H637" s="283"/>
      <c r="I637" s="283"/>
      <c r="J637" s="283"/>
      <c r="K637" s="283"/>
      <c r="L637" s="283"/>
      <c r="M637" s="283"/>
      <c r="N637" s="283"/>
      <c r="O637" s="283"/>
      <c r="P637" s="283"/>
      <c r="Q637" s="283"/>
      <c r="R637" s="283"/>
      <c r="S637" s="283"/>
      <c r="T637" s="283"/>
      <c r="U637" s="283"/>
      <c r="V637" s="283"/>
      <c r="W637" s="283"/>
      <c r="X637" s="283"/>
      <c r="Y637" s="283"/>
      <c r="Z637" s="283"/>
      <c r="AA637" s="283"/>
      <c r="AB637" s="283"/>
      <c r="AC637" s="283"/>
      <c r="AD637" s="283"/>
      <c r="AE637" s="283"/>
      <c r="AF637" s="283"/>
      <c r="AG637" s="283"/>
      <c r="AH637" s="283"/>
      <c r="AI637" s="283"/>
      <c r="AJ637" s="283"/>
    </row>
    <row r="638" ht="15.75" customHeight="1">
      <c r="B638" s="283"/>
      <c r="C638" s="283"/>
      <c r="D638" s="283"/>
      <c r="E638" s="283"/>
      <c r="F638" s="283"/>
      <c r="G638" s="283"/>
      <c r="H638" s="283"/>
      <c r="I638" s="283"/>
      <c r="J638" s="283"/>
      <c r="K638" s="283"/>
      <c r="L638" s="283"/>
      <c r="M638" s="283"/>
      <c r="N638" s="283"/>
      <c r="O638" s="283"/>
      <c r="P638" s="283"/>
      <c r="Q638" s="283"/>
      <c r="R638" s="283"/>
      <c r="S638" s="283"/>
      <c r="T638" s="283"/>
      <c r="U638" s="283"/>
      <c r="V638" s="283"/>
      <c r="W638" s="283"/>
      <c r="X638" s="283"/>
      <c r="Y638" s="283"/>
      <c r="Z638" s="283"/>
      <c r="AA638" s="283"/>
      <c r="AB638" s="283"/>
      <c r="AC638" s="283"/>
      <c r="AD638" s="283"/>
      <c r="AE638" s="283"/>
      <c r="AF638" s="283"/>
      <c r="AG638" s="283"/>
      <c r="AH638" s="283"/>
      <c r="AI638" s="283"/>
      <c r="AJ638" s="283"/>
    </row>
    <row r="639" ht="15.75" customHeight="1">
      <c r="B639" s="283"/>
      <c r="C639" s="283"/>
      <c r="D639" s="283"/>
      <c r="E639" s="283"/>
      <c r="F639" s="283"/>
      <c r="G639" s="283"/>
      <c r="H639" s="283"/>
      <c r="I639" s="283"/>
      <c r="J639" s="283"/>
      <c r="K639" s="283"/>
      <c r="L639" s="283"/>
      <c r="M639" s="283"/>
      <c r="N639" s="283"/>
      <c r="O639" s="283"/>
      <c r="P639" s="283"/>
      <c r="Q639" s="283"/>
      <c r="R639" s="283"/>
      <c r="S639" s="283"/>
      <c r="T639" s="283"/>
      <c r="U639" s="283"/>
      <c r="V639" s="283"/>
      <c r="W639" s="283"/>
      <c r="X639" s="283"/>
      <c r="Y639" s="283"/>
      <c r="Z639" s="283"/>
      <c r="AA639" s="283"/>
      <c r="AB639" s="283"/>
      <c r="AC639" s="283"/>
      <c r="AD639" s="283"/>
      <c r="AE639" s="283"/>
      <c r="AF639" s="283"/>
      <c r="AG639" s="283"/>
      <c r="AH639" s="283"/>
      <c r="AI639" s="283"/>
      <c r="AJ639" s="283"/>
    </row>
    <row r="640" ht="15.75" customHeight="1">
      <c r="B640" s="283"/>
      <c r="C640" s="283"/>
      <c r="D640" s="283"/>
      <c r="E640" s="283"/>
      <c r="F640" s="283"/>
      <c r="G640" s="283"/>
      <c r="H640" s="283"/>
      <c r="I640" s="283"/>
      <c r="J640" s="283"/>
      <c r="K640" s="283"/>
      <c r="L640" s="283"/>
      <c r="M640" s="283"/>
      <c r="N640" s="283"/>
      <c r="O640" s="283"/>
      <c r="P640" s="283"/>
      <c r="Q640" s="283"/>
      <c r="R640" s="283"/>
      <c r="S640" s="283"/>
      <c r="T640" s="283"/>
      <c r="U640" s="283"/>
      <c r="V640" s="283"/>
      <c r="W640" s="283"/>
      <c r="X640" s="283"/>
      <c r="Y640" s="283"/>
      <c r="Z640" s="283"/>
      <c r="AA640" s="283"/>
      <c r="AB640" s="283"/>
      <c r="AC640" s="283"/>
      <c r="AD640" s="283"/>
      <c r="AE640" s="283"/>
      <c r="AF640" s="283"/>
      <c r="AG640" s="283"/>
      <c r="AH640" s="283"/>
      <c r="AI640" s="283"/>
      <c r="AJ640" s="283"/>
    </row>
    <row r="641" ht="15.75" customHeight="1">
      <c r="B641" s="283"/>
      <c r="C641" s="283"/>
      <c r="D641" s="283"/>
      <c r="E641" s="283"/>
      <c r="F641" s="283"/>
      <c r="G641" s="283"/>
      <c r="H641" s="283"/>
      <c r="I641" s="283"/>
      <c r="J641" s="283"/>
      <c r="K641" s="283"/>
      <c r="L641" s="283"/>
      <c r="M641" s="283"/>
      <c r="N641" s="283"/>
      <c r="O641" s="283"/>
      <c r="P641" s="283"/>
      <c r="Q641" s="283"/>
      <c r="R641" s="283"/>
      <c r="S641" s="283"/>
      <c r="T641" s="283"/>
      <c r="U641" s="283"/>
      <c r="V641" s="283"/>
      <c r="W641" s="283"/>
      <c r="X641" s="283"/>
      <c r="Y641" s="283"/>
      <c r="Z641" s="283"/>
      <c r="AA641" s="283"/>
      <c r="AB641" s="283"/>
      <c r="AC641" s="283"/>
      <c r="AD641" s="283"/>
      <c r="AE641" s="283"/>
      <c r="AF641" s="283"/>
      <c r="AG641" s="283"/>
      <c r="AH641" s="283"/>
      <c r="AI641" s="283"/>
      <c r="AJ641" s="283"/>
    </row>
    <row r="642" ht="15.75" customHeight="1">
      <c r="B642" s="283"/>
      <c r="C642" s="283"/>
      <c r="D642" s="283"/>
      <c r="E642" s="283"/>
      <c r="F642" s="283"/>
      <c r="G642" s="283"/>
      <c r="H642" s="283"/>
      <c r="I642" s="283"/>
      <c r="J642" s="283"/>
      <c r="K642" s="283"/>
      <c r="L642" s="283"/>
      <c r="M642" s="283"/>
      <c r="N642" s="283"/>
      <c r="O642" s="283"/>
      <c r="P642" s="283"/>
      <c r="Q642" s="283"/>
      <c r="R642" s="283"/>
      <c r="S642" s="283"/>
      <c r="T642" s="283"/>
      <c r="U642" s="283"/>
      <c r="V642" s="283"/>
      <c r="W642" s="283"/>
      <c r="X642" s="283"/>
      <c r="Y642" s="283"/>
      <c r="Z642" s="283"/>
      <c r="AA642" s="283"/>
      <c r="AB642" s="283"/>
      <c r="AC642" s="283"/>
      <c r="AD642" s="283"/>
      <c r="AE642" s="283"/>
      <c r="AF642" s="283"/>
      <c r="AG642" s="283"/>
      <c r="AH642" s="283"/>
      <c r="AI642" s="283"/>
      <c r="AJ642" s="283"/>
    </row>
    <row r="643" ht="15.75" customHeight="1">
      <c r="B643" s="283"/>
      <c r="C643" s="283"/>
      <c r="D643" s="283"/>
      <c r="E643" s="283"/>
      <c r="F643" s="283"/>
      <c r="G643" s="283"/>
      <c r="H643" s="283"/>
      <c r="I643" s="283"/>
      <c r="J643" s="283"/>
      <c r="K643" s="283"/>
      <c r="L643" s="283"/>
      <c r="M643" s="283"/>
      <c r="N643" s="283"/>
      <c r="O643" s="283"/>
      <c r="P643" s="283"/>
      <c r="Q643" s="283"/>
      <c r="R643" s="283"/>
      <c r="S643" s="283"/>
      <c r="T643" s="283"/>
      <c r="U643" s="283"/>
      <c r="V643" s="283"/>
      <c r="W643" s="283"/>
      <c r="X643" s="283"/>
      <c r="Y643" s="283"/>
      <c r="Z643" s="283"/>
      <c r="AA643" s="283"/>
      <c r="AB643" s="283"/>
      <c r="AC643" s="283"/>
      <c r="AD643" s="283"/>
      <c r="AE643" s="283"/>
      <c r="AF643" s="283"/>
      <c r="AG643" s="283"/>
      <c r="AH643" s="283"/>
      <c r="AI643" s="283"/>
      <c r="AJ643" s="283"/>
    </row>
    <row r="644" ht="15.75" customHeight="1">
      <c r="B644" s="283"/>
      <c r="C644" s="283"/>
      <c r="D644" s="283"/>
      <c r="E644" s="283"/>
      <c r="F644" s="283"/>
      <c r="G644" s="283"/>
      <c r="H644" s="283"/>
      <c r="I644" s="283"/>
      <c r="J644" s="283"/>
      <c r="K644" s="283"/>
      <c r="L644" s="283"/>
      <c r="M644" s="283"/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83"/>
      <c r="Z644" s="283"/>
      <c r="AA644" s="283"/>
      <c r="AB644" s="283"/>
      <c r="AC644" s="283"/>
      <c r="AD644" s="283"/>
      <c r="AE644" s="283"/>
      <c r="AF644" s="283"/>
      <c r="AG644" s="283"/>
      <c r="AH644" s="283"/>
      <c r="AI644" s="283"/>
      <c r="AJ644" s="283"/>
    </row>
    <row r="645" ht="15.75" customHeight="1">
      <c r="B645" s="283"/>
      <c r="C645" s="283"/>
      <c r="D645" s="283"/>
      <c r="E645" s="283"/>
      <c r="F645" s="283"/>
      <c r="G645" s="283"/>
      <c r="H645" s="283"/>
      <c r="I645" s="283"/>
      <c r="J645" s="283"/>
      <c r="K645" s="283"/>
      <c r="L645" s="283"/>
      <c r="M645" s="283"/>
      <c r="N645" s="283"/>
      <c r="O645" s="283"/>
      <c r="P645" s="283"/>
      <c r="Q645" s="283"/>
      <c r="R645" s="283"/>
      <c r="S645" s="283"/>
      <c r="T645" s="283"/>
      <c r="U645" s="283"/>
      <c r="V645" s="283"/>
      <c r="W645" s="283"/>
      <c r="X645" s="283"/>
      <c r="Y645" s="283"/>
      <c r="Z645" s="283"/>
      <c r="AA645" s="283"/>
      <c r="AB645" s="283"/>
      <c r="AC645" s="283"/>
      <c r="AD645" s="283"/>
      <c r="AE645" s="283"/>
      <c r="AF645" s="283"/>
      <c r="AG645" s="283"/>
      <c r="AH645" s="283"/>
      <c r="AI645" s="283"/>
      <c r="AJ645" s="283"/>
    </row>
    <row r="646" ht="15.75" customHeight="1">
      <c r="B646" s="283"/>
      <c r="C646" s="283"/>
      <c r="D646" s="283"/>
      <c r="E646" s="283"/>
      <c r="F646" s="283"/>
      <c r="G646" s="283"/>
      <c r="H646" s="283"/>
      <c r="I646" s="283"/>
      <c r="J646" s="283"/>
      <c r="K646" s="283"/>
      <c r="L646" s="283"/>
      <c r="M646" s="283"/>
      <c r="N646" s="283"/>
      <c r="O646" s="283"/>
      <c r="P646" s="283"/>
      <c r="Q646" s="283"/>
      <c r="R646" s="283"/>
      <c r="S646" s="283"/>
      <c r="T646" s="283"/>
      <c r="U646" s="283"/>
      <c r="V646" s="283"/>
      <c r="W646" s="283"/>
      <c r="X646" s="283"/>
      <c r="Y646" s="283"/>
      <c r="Z646" s="283"/>
      <c r="AA646" s="283"/>
      <c r="AB646" s="283"/>
      <c r="AC646" s="283"/>
      <c r="AD646" s="283"/>
      <c r="AE646" s="283"/>
      <c r="AF646" s="283"/>
      <c r="AG646" s="283"/>
      <c r="AH646" s="283"/>
      <c r="AI646" s="283"/>
      <c r="AJ646" s="283"/>
    </row>
    <row r="647" ht="15.75" customHeight="1">
      <c r="B647" s="283"/>
      <c r="C647" s="283"/>
      <c r="D647" s="283"/>
      <c r="E647" s="283"/>
      <c r="F647" s="283"/>
      <c r="G647" s="283"/>
      <c r="H647" s="283"/>
      <c r="I647" s="283"/>
      <c r="J647" s="283"/>
      <c r="K647" s="283"/>
      <c r="L647" s="283"/>
      <c r="M647" s="283"/>
      <c r="N647" s="283"/>
      <c r="O647" s="283"/>
      <c r="P647" s="283"/>
      <c r="Q647" s="283"/>
      <c r="R647" s="283"/>
      <c r="S647" s="283"/>
      <c r="T647" s="283"/>
      <c r="U647" s="283"/>
      <c r="V647" s="283"/>
      <c r="W647" s="283"/>
      <c r="X647" s="283"/>
      <c r="Y647" s="283"/>
      <c r="Z647" s="283"/>
      <c r="AA647" s="283"/>
      <c r="AB647" s="283"/>
      <c r="AC647" s="283"/>
      <c r="AD647" s="283"/>
      <c r="AE647" s="283"/>
      <c r="AF647" s="283"/>
      <c r="AG647" s="283"/>
      <c r="AH647" s="283"/>
      <c r="AI647" s="283"/>
      <c r="AJ647" s="283"/>
    </row>
    <row r="648" ht="15.75" customHeight="1">
      <c r="B648" s="283"/>
      <c r="C648" s="283"/>
      <c r="D648" s="283"/>
      <c r="E648" s="283"/>
      <c r="F648" s="283"/>
      <c r="G648" s="283"/>
      <c r="H648" s="283"/>
      <c r="I648" s="283"/>
      <c r="J648" s="283"/>
      <c r="K648" s="283"/>
      <c r="L648" s="283"/>
      <c r="M648" s="283"/>
      <c r="N648" s="283"/>
      <c r="O648" s="283"/>
      <c r="P648" s="283"/>
      <c r="Q648" s="283"/>
      <c r="R648" s="283"/>
      <c r="S648" s="283"/>
      <c r="T648" s="283"/>
      <c r="U648" s="283"/>
      <c r="V648" s="283"/>
      <c r="W648" s="283"/>
      <c r="X648" s="283"/>
      <c r="Y648" s="283"/>
      <c r="Z648" s="283"/>
      <c r="AA648" s="283"/>
      <c r="AB648" s="283"/>
      <c r="AC648" s="283"/>
      <c r="AD648" s="283"/>
      <c r="AE648" s="283"/>
      <c r="AF648" s="283"/>
      <c r="AG648" s="283"/>
      <c r="AH648" s="283"/>
      <c r="AI648" s="283"/>
      <c r="AJ648" s="283"/>
    </row>
    <row r="649" ht="15.75" customHeight="1">
      <c r="B649" s="283"/>
      <c r="C649" s="283"/>
      <c r="D649" s="283"/>
      <c r="E649" s="283"/>
      <c r="F649" s="283"/>
      <c r="G649" s="283"/>
      <c r="H649" s="283"/>
      <c r="I649" s="283"/>
      <c r="J649" s="283"/>
      <c r="K649" s="283"/>
      <c r="L649" s="283"/>
      <c r="M649" s="283"/>
      <c r="N649" s="283"/>
      <c r="O649" s="283"/>
      <c r="P649" s="283"/>
      <c r="Q649" s="283"/>
      <c r="R649" s="283"/>
      <c r="S649" s="283"/>
      <c r="T649" s="283"/>
      <c r="U649" s="283"/>
      <c r="V649" s="283"/>
      <c r="W649" s="283"/>
      <c r="X649" s="283"/>
      <c r="Y649" s="283"/>
      <c r="Z649" s="283"/>
      <c r="AA649" s="283"/>
      <c r="AB649" s="283"/>
      <c r="AC649" s="283"/>
      <c r="AD649" s="283"/>
      <c r="AE649" s="283"/>
      <c r="AF649" s="283"/>
      <c r="AG649" s="283"/>
      <c r="AH649" s="283"/>
      <c r="AI649" s="283"/>
      <c r="AJ649" s="283"/>
    </row>
    <row r="650" ht="15.75" customHeight="1">
      <c r="B650" s="283"/>
      <c r="C650" s="283"/>
      <c r="D650" s="283"/>
      <c r="E650" s="283"/>
      <c r="F650" s="283"/>
      <c r="G650" s="283"/>
      <c r="H650" s="283"/>
      <c r="I650" s="283"/>
      <c r="J650" s="283"/>
      <c r="K650" s="283"/>
      <c r="L650" s="283"/>
      <c r="M650" s="283"/>
      <c r="N650" s="283"/>
      <c r="O650" s="283"/>
      <c r="P650" s="283"/>
      <c r="Q650" s="283"/>
      <c r="R650" s="283"/>
      <c r="S650" s="283"/>
      <c r="T650" s="283"/>
      <c r="U650" s="283"/>
      <c r="V650" s="283"/>
      <c r="W650" s="283"/>
      <c r="X650" s="283"/>
      <c r="Y650" s="283"/>
      <c r="Z650" s="283"/>
      <c r="AA650" s="283"/>
      <c r="AB650" s="283"/>
      <c r="AC650" s="283"/>
      <c r="AD650" s="283"/>
      <c r="AE650" s="283"/>
      <c r="AF650" s="283"/>
      <c r="AG650" s="283"/>
      <c r="AH650" s="283"/>
      <c r="AI650" s="283"/>
      <c r="AJ650" s="283"/>
    </row>
    <row r="651" ht="15.75" customHeight="1">
      <c r="B651" s="283"/>
      <c r="C651" s="283"/>
      <c r="D651" s="283"/>
      <c r="E651" s="283"/>
      <c r="F651" s="283"/>
      <c r="G651" s="283"/>
      <c r="H651" s="283"/>
      <c r="I651" s="283"/>
      <c r="J651" s="283"/>
      <c r="K651" s="283"/>
      <c r="L651" s="283"/>
      <c r="M651" s="283"/>
      <c r="N651" s="283"/>
      <c r="O651" s="283"/>
      <c r="P651" s="283"/>
      <c r="Q651" s="283"/>
      <c r="R651" s="283"/>
      <c r="S651" s="283"/>
      <c r="T651" s="283"/>
      <c r="U651" s="283"/>
      <c r="V651" s="283"/>
      <c r="W651" s="283"/>
      <c r="X651" s="283"/>
      <c r="Y651" s="283"/>
      <c r="Z651" s="283"/>
      <c r="AA651" s="283"/>
      <c r="AB651" s="283"/>
      <c r="AC651" s="283"/>
      <c r="AD651" s="283"/>
      <c r="AE651" s="283"/>
      <c r="AF651" s="283"/>
      <c r="AG651" s="283"/>
      <c r="AH651" s="283"/>
      <c r="AI651" s="283"/>
      <c r="AJ651" s="283"/>
    </row>
    <row r="652" ht="15.75" customHeight="1">
      <c r="B652" s="283"/>
      <c r="C652" s="283"/>
      <c r="D652" s="283"/>
      <c r="E652" s="283"/>
      <c r="F652" s="283"/>
      <c r="G652" s="283"/>
      <c r="H652" s="283"/>
      <c r="I652" s="283"/>
      <c r="J652" s="283"/>
      <c r="K652" s="283"/>
      <c r="L652" s="283"/>
      <c r="M652" s="283"/>
      <c r="N652" s="283"/>
      <c r="O652" s="283"/>
      <c r="P652" s="283"/>
      <c r="Q652" s="283"/>
      <c r="R652" s="283"/>
      <c r="S652" s="283"/>
      <c r="T652" s="283"/>
      <c r="U652" s="283"/>
      <c r="V652" s="283"/>
      <c r="W652" s="283"/>
      <c r="X652" s="283"/>
      <c r="Y652" s="283"/>
      <c r="Z652" s="283"/>
      <c r="AA652" s="283"/>
      <c r="AB652" s="283"/>
      <c r="AC652" s="283"/>
      <c r="AD652" s="283"/>
      <c r="AE652" s="283"/>
      <c r="AF652" s="283"/>
      <c r="AG652" s="283"/>
      <c r="AH652" s="283"/>
      <c r="AI652" s="283"/>
      <c r="AJ652" s="283"/>
    </row>
    <row r="653" ht="15.75" customHeight="1">
      <c r="B653" s="283"/>
      <c r="C653" s="283"/>
      <c r="D653" s="283"/>
      <c r="E653" s="283"/>
      <c r="F653" s="283"/>
      <c r="G653" s="283"/>
      <c r="H653" s="283"/>
      <c r="I653" s="283"/>
      <c r="J653" s="283"/>
      <c r="K653" s="283"/>
      <c r="L653" s="283"/>
      <c r="M653" s="283"/>
      <c r="N653" s="283"/>
      <c r="O653" s="283"/>
      <c r="P653" s="283"/>
      <c r="Q653" s="283"/>
      <c r="R653" s="283"/>
      <c r="S653" s="283"/>
      <c r="T653" s="283"/>
      <c r="U653" s="283"/>
      <c r="V653" s="283"/>
      <c r="W653" s="283"/>
      <c r="X653" s="283"/>
      <c r="Y653" s="283"/>
      <c r="Z653" s="283"/>
      <c r="AA653" s="283"/>
      <c r="AB653" s="283"/>
      <c r="AC653" s="283"/>
      <c r="AD653" s="283"/>
      <c r="AE653" s="283"/>
      <c r="AF653" s="283"/>
      <c r="AG653" s="283"/>
      <c r="AH653" s="283"/>
      <c r="AI653" s="283"/>
      <c r="AJ653" s="283"/>
    </row>
    <row r="654" ht="15.75" customHeight="1">
      <c r="B654" s="283"/>
      <c r="C654" s="283"/>
      <c r="D654" s="283"/>
      <c r="E654" s="283"/>
      <c r="F654" s="283"/>
      <c r="G654" s="283"/>
      <c r="H654" s="283"/>
      <c r="I654" s="283"/>
      <c r="J654" s="283"/>
      <c r="K654" s="283"/>
      <c r="L654" s="283"/>
      <c r="M654" s="283"/>
      <c r="N654" s="283"/>
      <c r="O654" s="283"/>
      <c r="P654" s="283"/>
      <c r="Q654" s="283"/>
      <c r="R654" s="283"/>
      <c r="S654" s="283"/>
      <c r="T654" s="283"/>
      <c r="U654" s="283"/>
      <c r="V654" s="283"/>
      <c r="W654" s="283"/>
      <c r="X654" s="283"/>
      <c r="Y654" s="283"/>
      <c r="Z654" s="283"/>
      <c r="AA654" s="283"/>
      <c r="AB654" s="283"/>
      <c r="AC654" s="283"/>
      <c r="AD654" s="283"/>
      <c r="AE654" s="283"/>
      <c r="AF654" s="283"/>
      <c r="AG654" s="283"/>
      <c r="AH654" s="283"/>
      <c r="AI654" s="283"/>
      <c r="AJ654" s="283"/>
    </row>
    <row r="655" ht="15.75" customHeight="1">
      <c r="B655" s="283"/>
      <c r="C655" s="283"/>
      <c r="D655" s="283"/>
      <c r="E655" s="283"/>
      <c r="F655" s="283"/>
      <c r="G655" s="283"/>
      <c r="H655" s="283"/>
      <c r="I655" s="283"/>
      <c r="J655" s="283"/>
      <c r="K655" s="283"/>
      <c r="L655" s="283"/>
      <c r="M655" s="283"/>
      <c r="N655" s="283"/>
      <c r="O655" s="283"/>
      <c r="P655" s="283"/>
      <c r="Q655" s="283"/>
      <c r="R655" s="283"/>
      <c r="S655" s="283"/>
      <c r="T655" s="283"/>
      <c r="U655" s="283"/>
      <c r="V655" s="283"/>
      <c r="W655" s="283"/>
      <c r="X655" s="283"/>
      <c r="Y655" s="283"/>
      <c r="Z655" s="283"/>
      <c r="AA655" s="283"/>
      <c r="AB655" s="283"/>
      <c r="AC655" s="283"/>
      <c r="AD655" s="283"/>
      <c r="AE655" s="283"/>
      <c r="AF655" s="283"/>
      <c r="AG655" s="283"/>
      <c r="AH655" s="283"/>
      <c r="AI655" s="283"/>
      <c r="AJ655" s="283"/>
    </row>
    <row r="656" ht="15.75" customHeight="1">
      <c r="B656" s="283"/>
      <c r="C656" s="283"/>
      <c r="D656" s="283"/>
      <c r="E656" s="283"/>
      <c r="F656" s="283"/>
      <c r="G656" s="283"/>
      <c r="H656" s="283"/>
      <c r="I656" s="283"/>
      <c r="J656" s="283"/>
      <c r="K656" s="283"/>
      <c r="L656" s="283"/>
      <c r="M656" s="283"/>
      <c r="N656" s="283"/>
      <c r="O656" s="283"/>
      <c r="P656" s="283"/>
      <c r="Q656" s="283"/>
      <c r="R656" s="283"/>
      <c r="S656" s="283"/>
      <c r="T656" s="283"/>
      <c r="U656" s="283"/>
      <c r="V656" s="283"/>
      <c r="W656" s="283"/>
      <c r="X656" s="283"/>
      <c r="Y656" s="283"/>
      <c r="Z656" s="283"/>
      <c r="AA656" s="283"/>
      <c r="AB656" s="283"/>
      <c r="AC656" s="283"/>
      <c r="AD656" s="283"/>
      <c r="AE656" s="283"/>
      <c r="AF656" s="283"/>
      <c r="AG656" s="283"/>
      <c r="AH656" s="283"/>
      <c r="AI656" s="283"/>
      <c r="AJ656" s="283"/>
    </row>
    <row r="657" ht="15.75" customHeight="1">
      <c r="B657" s="283"/>
      <c r="C657" s="283"/>
      <c r="D657" s="283"/>
      <c r="E657" s="283"/>
      <c r="F657" s="283"/>
      <c r="G657" s="283"/>
      <c r="H657" s="283"/>
      <c r="I657" s="283"/>
      <c r="J657" s="283"/>
      <c r="K657" s="283"/>
      <c r="L657" s="283"/>
      <c r="M657" s="283"/>
      <c r="N657" s="283"/>
      <c r="O657" s="283"/>
      <c r="P657" s="283"/>
      <c r="Q657" s="283"/>
      <c r="R657" s="283"/>
      <c r="S657" s="283"/>
      <c r="T657" s="283"/>
      <c r="U657" s="283"/>
      <c r="V657" s="283"/>
      <c r="W657" s="283"/>
      <c r="X657" s="283"/>
      <c r="Y657" s="283"/>
      <c r="Z657" s="283"/>
      <c r="AA657" s="283"/>
      <c r="AB657" s="283"/>
      <c r="AC657" s="283"/>
      <c r="AD657" s="283"/>
      <c r="AE657" s="283"/>
      <c r="AF657" s="283"/>
      <c r="AG657" s="283"/>
      <c r="AH657" s="283"/>
      <c r="AI657" s="283"/>
      <c r="AJ657" s="283"/>
    </row>
    <row r="658" ht="15.75" customHeight="1">
      <c r="B658" s="283"/>
      <c r="C658" s="283"/>
      <c r="D658" s="283"/>
      <c r="E658" s="283"/>
      <c r="F658" s="283"/>
      <c r="G658" s="283"/>
      <c r="H658" s="283"/>
      <c r="I658" s="283"/>
      <c r="J658" s="283"/>
      <c r="K658" s="283"/>
      <c r="L658" s="283"/>
      <c r="M658" s="283"/>
      <c r="N658" s="283"/>
      <c r="O658" s="283"/>
      <c r="P658" s="283"/>
      <c r="Q658" s="283"/>
      <c r="R658" s="283"/>
      <c r="S658" s="283"/>
      <c r="T658" s="283"/>
      <c r="U658" s="283"/>
      <c r="V658" s="283"/>
      <c r="W658" s="283"/>
      <c r="X658" s="283"/>
      <c r="Y658" s="283"/>
      <c r="Z658" s="283"/>
      <c r="AA658" s="283"/>
      <c r="AB658" s="283"/>
      <c r="AC658" s="283"/>
      <c r="AD658" s="283"/>
      <c r="AE658" s="283"/>
      <c r="AF658" s="283"/>
      <c r="AG658" s="283"/>
      <c r="AH658" s="283"/>
      <c r="AI658" s="283"/>
      <c r="AJ658" s="283"/>
    </row>
    <row r="659" ht="15.75" customHeight="1">
      <c r="B659" s="283"/>
      <c r="C659" s="283"/>
      <c r="D659" s="283"/>
      <c r="E659" s="283"/>
      <c r="F659" s="283"/>
      <c r="G659" s="283"/>
      <c r="H659" s="283"/>
      <c r="I659" s="283"/>
      <c r="J659" s="283"/>
      <c r="K659" s="283"/>
      <c r="L659" s="283"/>
      <c r="M659" s="283"/>
      <c r="N659" s="283"/>
      <c r="O659" s="283"/>
      <c r="P659" s="283"/>
      <c r="Q659" s="283"/>
      <c r="R659" s="283"/>
      <c r="S659" s="283"/>
      <c r="T659" s="283"/>
      <c r="U659" s="283"/>
      <c r="V659" s="283"/>
      <c r="W659" s="283"/>
      <c r="X659" s="283"/>
      <c r="Y659" s="283"/>
      <c r="Z659" s="283"/>
      <c r="AA659" s="283"/>
      <c r="AB659" s="283"/>
      <c r="AC659" s="283"/>
      <c r="AD659" s="283"/>
      <c r="AE659" s="283"/>
      <c r="AF659" s="283"/>
      <c r="AG659" s="283"/>
      <c r="AH659" s="283"/>
      <c r="AI659" s="283"/>
      <c r="AJ659" s="283"/>
    </row>
    <row r="660" ht="15.75" customHeight="1">
      <c r="B660" s="283"/>
      <c r="C660" s="283"/>
      <c r="D660" s="283"/>
      <c r="E660" s="283"/>
      <c r="F660" s="283"/>
      <c r="G660" s="283"/>
      <c r="H660" s="283"/>
      <c r="I660" s="283"/>
      <c r="J660" s="283"/>
      <c r="K660" s="283"/>
      <c r="L660" s="283"/>
      <c r="M660" s="283"/>
      <c r="N660" s="283"/>
      <c r="O660" s="283"/>
      <c r="P660" s="283"/>
      <c r="Q660" s="283"/>
      <c r="R660" s="283"/>
      <c r="S660" s="283"/>
      <c r="T660" s="283"/>
      <c r="U660" s="283"/>
      <c r="V660" s="283"/>
      <c r="W660" s="283"/>
      <c r="X660" s="283"/>
      <c r="Y660" s="283"/>
      <c r="Z660" s="283"/>
      <c r="AA660" s="283"/>
      <c r="AB660" s="283"/>
      <c r="AC660" s="283"/>
      <c r="AD660" s="283"/>
      <c r="AE660" s="283"/>
      <c r="AF660" s="283"/>
      <c r="AG660" s="283"/>
      <c r="AH660" s="283"/>
      <c r="AI660" s="283"/>
      <c r="AJ660" s="283"/>
    </row>
    <row r="661" ht="15.75" customHeight="1">
      <c r="B661" s="283"/>
      <c r="C661" s="283"/>
      <c r="D661" s="283"/>
      <c r="E661" s="283"/>
      <c r="F661" s="283"/>
      <c r="G661" s="283"/>
      <c r="H661" s="283"/>
      <c r="I661" s="283"/>
      <c r="J661" s="283"/>
      <c r="K661" s="283"/>
      <c r="L661" s="283"/>
      <c r="M661" s="283"/>
      <c r="N661" s="283"/>
      <c r="O661" s="283"/>
      <c r="P661" s="283"/>
      <c r="Q661" s="283"/>
      <c r="R661" s="283"/>
      <c r="S661" s="283"/>
      <c r="T661" s="283"/>
      <c r="U661" s="283"/>
      <c r="V661" s="283"/>
      <c r="W661" s="283"/>
      <c r="X661" s="283"/>
      <c r="Y661" s="283"/>
      <c r="Z661" s="283"/>
      <c r="AA661" s="283"/>
      <c r="AB661" s="283"/>
      <c r="AC661" s="283"/>
      <c r="AD661" s="283"/>
      <c r="AE661" s="283"/>
      <c r="AF661" s="283"/>
      <c r="AG661" s="283"/>
      <c r="AH661" s="283"/>
      <c r="AI661" s="283"/>
      <c r="AJ661" s="283"/>
    </row>
    <row r="662" ht="15.75" customHeight="1">
      <c r="B662" s="283"/>
      <c r="C662" s="283"/>
      <c r="D662" s="283"/>
      <c r="E662" s="283"/>
      <c r="F662" s="283"/>
      <c r="G662" s="283"/>
      <c r="H662" s="283"/>
      <c r="I662" s="283"/>
      <c r="J662" s="283"/>
      <c r="K662" s="283"/>
      <c r="L662" s="283"/>
      <c r="M662" s="283"/>
      <c r="N662" s="283"/>
      <c r="O662" s="283"/>
      <c r="P662" s="283"/>
      <c r="Q662" s="283"/>
      <c r="R662" s="283"/>
      <c r="S662" s="283"/>
      <c r="T662" s="283"/>
      <c r="U662" s="283"/>
      <c r="V662" s="283"/>
      <c r="W662" s="283"/>
      <c r="X662" s="283"/>
      <c r="Y662" s="283"/>
      <c r="Z662" s="283"/>
      <c r="AA662" s="283"/>
      <c r="AB662" s="283"/>
      <c r="AC662" s="283"/>
      <c r="AD662" s="283"/>
      <c r="AE662" s="283"/>
      <c r="AF662" s="283"/>
      <c r="AG662" s="283"/>
      <c r="AH662" s="283"/>
      <c r="AI662" s="283"/>
      <c r="AJ662" s="283"/>
    </row>
    <row r="663" ht="15.75" customHeight="1">
      <c r="B663" s="283"/>
      <c r="C663" s="283"/>
      <c r="D663" s="283"/>
      <c r="E663" s="283"/>
      <c r="F663" s="283"/>
      <c r="G663" s="283"/>
      <c r="H663" s="283"/>
      <c r="I663" s="283"/>
      <c r="J663" s="283"/>
      <c r="K663" s="283"/>
      <c r="L663" s="283"/>
      <c r="M663" s="283"/>
      <c r="N663" s="283"/>
      <c r="O663" s="283"/>
      <c r="P663" s="283"/>
      <c r="Q663" s="283"/>
      <c r="R663" s="283"/>
      <c r="S663" s="283"/>
      <c r="T663" s="283"/>
      <c r="U663" s="283"/>
      <c r="V663" s="283"/>
      <c r="W663" s="283"/>
      <c r="X663" s="283"/>
      <c r="Y663" s="283"/>
      <c r="Z663" s="283"/>
      <c r="AA663" s="283"/>
      <c r="AB663" s="283"/>
      <c r="AC663" s="283"/>
      <c r="AD663" s="283"/>
      <c r="AE663" s="283"/>
      <c r="AF663" s="283"/>
      <c r="AG663" s="283"/>
      <c r="AH663" s="283"/>
      <c r="AI663" s="283"/>
      <c r="AJ663" s="283"/>
    </row>
    <row r="664" ht="15.75" customHeight="1">
      <c r="B664" s="283"/>
      <c r="C664" s="283"/>
      <c r="D664" s="283"/>
      <c r="E664" s="283"/>
      <c r="F664" s="283"/>
      <c r="G664" s="283"/>
      <c r="H664" s="283"/>
      <c r="I664" s="283"/>
      <c r="J664" s="283"/>
      <c r="K664" s="283"/>
      <c r="L664" s="283"/>
      <c r="M664" s="283"/>
      <c r="N664" s="283"/>
      <c r="O664" s="283"/>
      <c r="P664" s="283"/>
      <c r="Q664" s="283"/>
      <c r="R664" s="283"/>
      <c r="S664" s="283"/>
      <c r="T664" s="283"/>
      <c r="U664" s="283"/>
      <c r="V664" s="283"/>
      <c r="W664" s="283"/>
      <c r="X664" s="283"/>
      <c r="Y664" s="283"/>
      <c r="Z664" s="283"/>
      <c r="AA664" s="283"/>
      <c r="AB664" s="283"/>
      <c r="AC664" s="283"/>
      <c r="AD664" s="283"/>
      <c r="AE664" s="283"/>
      <c r="AF664" s="283"/>
      <c r="AG664" s="283"/>
      <c r="AH664" s="283"/>
      <c r="AI664" s="283"/>
      <c r="AJ664" s="283"/>
    </row>
    <row r="665" ht="15.75" customHeight="1">
      <c r="B665" s="283"/>
      <c r="C665" s="283"/>
      <c r="D665" s="283"/>
      <c r="E665" s="283"/>
      <c r="F665" s="283"/>
      <c r="G665" s="283"/>
      <c r="H665" s="283"/>
      <c r="I665" s="283"/>
      <c r="J665" s="283"/>
      <c r="K665" s="283"/>
      <c r="L665" s="283"/>
      <c r="M665" s="283"/>
      <c r="N665" s="283"/>
      <c r="O665" s="283"/>
      <c r="P665" s="283"/>
      <c r="Q665" s="283"/>
      <c r="R665" s="283"/>
      <c r="S665" s="283"/>
      <c r="T665" s="283"/>
      <c r="U665" s="283"/>
      <c r="V665" s="283"/>
      <c r="W665" s="283"/>
      <c r="X665" s="283"/>
      <c r="Y665" s="283"/>
      <c r="Z665" s="283"/>
      <c r="AA665" s="283"/>
      <c r="AB665" s="283"/>
      <c r="AC665" s="283"/>
      <c r="AD665" s="283"/>
      <c r="AE665" s="283"/>
      <c r="AF665" s="283"/>
      <c r="AG665" s="283"/>
      <c r="AH665" s="283"/>
      <c r="AI665" s="283"/>
      <c r="AJ665" s="283"/>
    </row>
    <row r="666" ht="15.75" customHeight="1">
      <c r="B666" s="283"/>
      <c r="C666" s="283"/>
      <c r="D666" s="283"/>
      <c r="E666" s="283"/>
      <c r="F666" s="283"/>
      <c r="G666" s="283"/>
      <c r="H666" s="283"/>
      <c r="I666" s="283"/>
      <c r="J666" s="283"/>
      <c r="K666" s="283"/>
      <c r="L666" s="283"/>
      <c r="M666" s="283"/>
      <c r="N666" s="283"/>
      <c r="O666" s="283"/>
      <c r="P666" s="283"/>
      <c r="Q666" s="283"/>
      <c r="R666" s="283"/>
      <c r="S666" s="283"/>
      <c r="T666" s="283"/>
      <c r="U666" s="283"/>
      <c r="V666" s="283"/>
      <c r="W666" s="283"/>
      <c r="X666" s="283"/>
      <c r="Y666" s="283"/>
      <c r="Z666" s="283"/>
      <c r="AA666" s="283"/>
      <c r="AB666" s="283"/>
      <c r="AC666" s="283"/>
      <c r="AD666" s="283"/>
      <c r="AE666" s="283"/>
      <c r="AF666" s="283"/>
      <c r="AG666" s="283"/>
      <c r="AH666" s="283"/>
      <c r="AI666" s="283"/>
      <c r="AJ666" s="283"/>
    </row>
    <row r="667" ht="15.75" customHeight="1">
      <c r="B667" s="283"/>
      <c r="C667" s="283"/>
      <c r="D667" s="283"/>
      <c r="E667" s="283"/>
      <c r="F667" s="283"/>
      <c r="G667" s="283"/>
      <c r="H667" s="283"/>
      <c r="I667" s="283"/>
      <c r="J667" s="283"/>
      <c r="K667" s="283"/>
      <c r="L667" s="283"/>
      <c r="M667" s="283"/>
      <c r="N667" s="283"/>
      <c r="O667" s="283"/>
      <c r="P667" s="283"/>
      <c r="Q667" s="283"/>
      <c r="R667" s="283"/>
      <c r="S667" s="283"/>
      <c r="T667" s="283"/>
      <c r="U667" s="283"/>
      <c r="V667" s="283"/>
      <c r="W667" s="283"/>
      <c r="X667" s="283"/>
      <c r="Y667" s="283"/>
      <c r="Z667" s="283"/>
      <c r="AA667" s="283"/>
      <c r="AB667" s="283"/>
      <c r="AC667" s="283"/>
      <c r="AD667" s="283"/>
      <c r="AE667" s="283"/>
      <c r="AF667" s="283"/>
      <c r="AG667" s="283"/>
      <c r="AH667" s="283"/>
      <c r="AI667" s="283"/>
      <c r="AJ667" s="283"/>
    </row>
    <row r="668" ht="15.75" customHeight="1">
      <c r="B668" s="283"/>
      <c r="C668" s="283"/>
      <c r="D668" s="283"/>
      <c r="E668" s="283"/>
      <c r="F668" s="283"/>
      <c r="G668" s="283"/>
      <c r="H668" s="283"/>
      <c r="I668" s="283"/>
      <c r="J668" s="283"/>
      <c r="K668" s="283"/>
      <c r="L668" s="283"/>
      <c r="M668" s="283"/>
      <c r="N668" s="283"/>
      <c r="O668" s="283"/>
      <c r="P668" s="283"/>
      <c r="Q668" s="283"/>
      <c r="R668" s="283"/>
      <c r="S668" s="283"/>
      <c r="T668" s="283"/>
      <c r="U668" s="283"/>
      <c r="V668" s="283"/>
      <c r="W668" s="283"/>
      <c r="X668" s="283"/>
      <c r="Y668" s="283"/>
      <c r="Z668" s="283"/>
      <c r="AA668" s="283"/>
      <c r="AB668" s="283"/>
      <c r="AC668" s="283"/>
      <c r="AD668" s="283"/>
      <c r="AE668" s="283"/>
      <c r="AF668" s="283"/>
      <c r="AG668" s="283"/>
      <c r="AH668" s="283"/>
      <c r="AI668" s="283"/>
      <c r="AJ668" s="283"/>
    </row>
    <row r="669" ht="15.75" customHeight="1">
      <c r="B669" s="283"/>
      <c r="C669" s="283"/>
      <c r="D669" s="283"/>
      <c r="E669" s="283"/>
      <c r="F669" s="283"/>
      <c r="G669" s="283"/>
      <c r="H669" s="283"/>
      <c r="I669" s="283"/>
      <c r="J669" s="283"/>
      <c r="K669" s="283"/>
      <c r="L669" s="283"/>
      <c r="M669" s="283"/>
      <c r="N669" s="283"/>
      <c r="O669" s="283"/>
      <c r="P669" s="283"/>
      <c r="Q669" s="283"/>
      <c r="R669" s="283"/>
      <c r="S669" s="283"/>
      <c r="T669" s="283"/>
      <c r="U669" s="283"/>
      <c r="V669" s="283"/>
      <c r="W669" s="283"/>
      <c r="X669" s="283"/>
      <c r="Y669" s="283"/>
      <c r="Z669" s="283"/>
      <c r="AA669" s="283"/>
      <c r="AB669" s="283"/>
      <c r="AC669" s="283"/>
      <c r="AD669" s="283"/>
      <c r="AE669" s="283"/>
      <c r="AF669" s="283"/>
      <c r="AG669" s="283"/>
      <c r="AH669" s="283"/>
      <c r="AI669" s="283"/>
      <c r="AJ669" s="283"/>
    </row>
    <row r="670" ht="15.75" customHeight="1">
      <c r="B670" s="283"/>
      <c r="C670" s="283"/>
      <c r="D670" s="283"/>
      <c r="E670" s="283"/>
      <c r="F670" s="283"/>
      <c r="G670" s="283"/>
      <c r="H670" s="283"/>
      <c r="I670" s="283"/>
      <c r="J670" s="283"/>
      <c r="K670" s="283"/>
      <c r="L670" s="283"/>
      <c r="M670" s="283"/>
      <c r="N670" s="283"/>
      <c r="O670" s="283"/>
      <c r="P670" s="283"/>
      <c r="Q670" s="283"/>
      <c r="R670" s="283"/>
      <c r="S670" s="283"/>
      <c r="T670" s="283"/>
      <c r="U670" s="283"/>
      <c r="V670" s="283"/>
      <c r="W670" s="283"/>
      <c r="X670" s="283"/>
      <c r="Y670" s="283"/>
      <c r="Z670" s="283"/>
      <c r="AA670" s="283"/>
      <c r="AB670" s="283"/>
      <c r="AC670" s="283"/>
      <c r="AD670" s="283"/>
      <c r="AE670" s="283"/>
      <c r="AF670" s="283"/>
      <c r="AG670" s="283"/>
      <c r="AH670" s="283"/>
      <c r="AI670" s="283"/>
      <c r="AJ670" s="283"/>
    </row>
    <row r="671" ht="15.75" customHeight="1">
      <c r="B671" s="283"/>
      <c r="C671" s="283"/>
      <c r="D671" s="283"/>
      <c r="E671" s="283"/>
      <c r="F671" s="283"/>
      <c r="G671" s="283"/>
      <c r="H671" s="283"/>
      <c r="I671" s="283"/>
      <c r="J671" s="283"/>
      <c r="K671" s="283"/>
      <c r="L671" s="283"/>
      <c r="M671" s="283"/>
      <c r="N671" s="283"/>
      <c r="O671" s="283"/>
      <c r="P671" s="283"/>
      <c r="Q671" s="283"/>
      <c r="R671" s="283"/>
      <c r="S671" s="283"/>
      <c r="T671" s="283"/>
      <c r="U671" s="283"/>
      <c r="V671" s="283"/>
      <c r="W671" s="283"/>
      <c r="X671" s="283"/>
      <c r="Y671" s="283"/>
      <c r="Z671" s="283"/>
      <c r="AA671" s="283"/>
      <c r="AB671" s="283"/>
      <c r="AC671" s="283"/>
      <c r="AD671" s="283"/>
      <c r="AE671" s="283"/>
      <c r="AF671" s="283"/>
      <c r="AG671" s="283"/>
      <c r="AH671" s="283"/>
      <c r="AI671" s="283"/>
      <c r="AJ671" s="283"/>
    </row>
    <row r="672" ht="15.75" customHeight="1">
      <c r="B672" s="283"/>
      <c r="C672" s="283"/>
      <c r="D672" s="283"/>
      <c r="E672" s="283"/>
      <c r="F672" s="283"/>
      <c r="G672" s="283"/>
      <c r="H672" s="283"/>
      <c r="I672" s="283"/>
      <c r="J672" s="283"/>
      <c r="K672" s="283"/>
      <c r="L672" s="283"/>
      <c r="M672" s="283"/>
      <c r="N672" s="283"/>
      <c r="O672" s="283"/>
      <c r="P672" s="283"/>
      <c r="Q672" s="283"/>
      <c r="R672" s="283"/>
      <c r="S672" s="283"/>
      <c r="T672" s="283"/>
      <c r="U672" s="283"/>
      <c r="V672" s="283"/>
      <c r="W672" s="283"/>
      <c r="X672" s="283"/>
      <c r="Y672" s="283"/>
      <c r="Z672" s="283"/>
      <c r="AA672" s="283"/>
      <c r="AB672" s="283"/>
      <c r="AC672" s="283"/>
      <c r="AD672" s="283"/>
      <c r="AE672" s="283"/>
      <c r="AF672" s="283"/>
      <c r="AG672" s="283"/>
      <c r="AH672" s="283"/>
      <c r="AI672" s="283"/>
      <c r="AJ672" s="283"/>
    </row>
    <row r="673" ht="15.75" customHeight="1">
      <c r="B673" s="283"/>
      <c r="C673" s="283"/>
      <c r="D673" s="283"/>
      <c r="E673" s="283"/>
      <c r="F673" s="283"/>
      <c r="G673" s="283"/>
      <c r="H673" s="283"/>
      <c r="I673" s="283"/>
      <c r="J673" s="283"/>
      <c r="K673" s="283"/>
      <c r="L673" s="283"/>
      <c r="M673" s="283"/>
      <c r="N673" s="283"/>
      <c r="O673" s="283"/>
      <c r="P673" s="283"/>
      <c r="Q673" s="283"/>
      <c r="R673" s="283"/>
      <c r="S673" s="283"/>
      <c r="T673" s="283"/>
      <c r="U673" s="283"/>
      <c r="V673" s="283"/>
      <c r="W673" s="283"/>
      <c r="X673" s="283"/>
      <c r="Y673" s="283"/>
      <c r="Z673" s="283"/>
      <c r="AA673" s="283"/>
      <c r="AB673" s="283"/>
      <c r="AC673" s="283"/>
      <c r="AD673" s="283"/>
      <c r="AE673" s="283"/>
      <c r="AF673" s="283"/>
      <c r="AG673" s="283"/>
      <c r="AH673" s="283"/>
      <c r="AI673" s="283"/>
      <c r="AJ673" s="283"/>
    </row>
    <row r="674" ht="15.75" customHeight="1">
      <c r="B674" s="283"/>
      <c r="C674" s="283"/>
      <c r="D674" s="283"/>
      <c r="E674" s="283"/>
      <c r="F674" s="283"/>
      <c r="G674" s="283"/>
      <c r="H674" s="283"/>
      <c r="I674" s="283"/>
      <c r="J674" s="283"/>
      <c r="K674" s="283"/>
      <c r="L674" s="283"/>
      <c r="M674" s="283"/>
      <c r="N674" s="283"/>
      <c r="O674" s="283"/>
      <c r="P674" s="283"/>
      <c r="Q674" s="283"/>
      <c r="R674" s="283"/>
      <c r="S674" s="283"/>
      <c r="T674" s="283"/>
      <c r="U674" s="283"/>
      <c r="V674" s="283"/>
      <c r="W674" s="283"/>
      <c r="X674" s="283"/>
      <c r="Y674" s="283"/>
      <c r="Z674" s="283"/>
      <c r="AA674" s="283"/>
      <c r="AB674" s="283"/>
      <c r="AC674" s="283"/>
      <c r="AD674" s="283"/>
      <c r="AE674" s="283"/>
      <c r="AF674" s="283"/>
      <c r="AG674" s="283"/>
      <c r="AH674" s="283"/>
      <c r="AI674" s="283"/>
      <c r="AJ674" s="283"/>
    </row>
    <row r="675" ht="15.75" customHeight="1">
      <c r="B675" s="283"/>
      <c r="C675" s="283"/>
      <c r="D675" s="283"/>
      <c r="E675" s="283"/>
      <c r="F675" s="283"/>
      <c r="G675" s="283"/>
      <c r="H675" s="283"/>
      <c r="I675" s="283"/>
      <c r="J675" s="283"/>
      <c r="K675" s="283"/>
      <c r="L675" s="283"/>
      <c r="M675" s="283"/>
      <c r="N675" s="283"/>
      <c r="O675" s="283"/>
      <c r="P675" s="283"/>
      <c r="Q675" s="283"/>
      <c r="R675" s="283"/>
      <c r="S675" s="283"/>
      <c r="T675" s="283"/>
      <c r="U675" s="283"/>
      <c r="V675" s="283"/>
      <c r="W675" s="283"/>
      <c r="X675" s="283"/>
      <c r="Y675" s="283"/>
      <c r="Z675" s="283"/>
      <c r="AA675" s="283"/>
      <c r="AB675" s="283"/>
      <c r="AC675" s="283"/>
      <c r="AD675" s="283"/>
      <c r="AE675" s="283"/>
      <c r="AF675" s="283"/>
      <c r="AG675" s="283"/>
      <c r="AH675" s="283"/>
      <c r="AI675" s="283"/>
      <c r="AJ675" s="283"/>
    </row>
    <row r="676" ht="15.75" customHeight="1">
      <c r="B676" s="283"/>
      <c r="C676" s="283"/>
      <c r="D676" s="283"/>
      <c r="E676" s="283"/>
      <c r="F676" s="283"/>
      <c r="G676" s="283"/>
      <c r="H676" s="283"/>
      <c r="I676" s="283"/>
      <c r="J676" s="283"/>
      <c r="K676" s="283"/>
      <c r="L676" s="283"/>
      <c r="M676" s="283"/>
      <c r="N676" s="283"/>
      <c r="O676" s="283"/>
      <c r="P676" s="283"/>
      <c r="Q676" s="283"/>
      <c r="R676" s="283"/>
      <c r="S676" s="283"/>
      <c r="T676" s="283"/>
      <c r="U676" s="283"/>
      <c r="V676" s="283"/>
      <c r="W676" s="283"/>
      <c r="X676" s="283"/>
      <c r="Y676" s="283"/>
      <c r="Z676" s="283"/>
      <c r="AA676" s="283"/>
      <c r="AB676" s="283"/>
      <c r="AC676" s="283"/>
      <c r="AD676" s="283"/>
      <c r="AE676" s="283"/>
      <c r="AF676" s="283"/>
      <c r="AG676" s="283"/>
      <c r="AH676" s="283"/>
      <c r="AI676" s="283"/>
      <c r="AJ676" s="283"/>
    </row>
    <row r="677" ht="15.75" customHeight="1">
      <c r="B677" s="283"/>
      <c r="C677" s="283"/>
      <c r="D677" s="283"/>
      <c r="E677" s="283"/>
      <c r="F677" s="283"/>
      <c r="G677" s="283"/>
      <c r="H677" s="283"/>
      <c r="I677" s="283"/>
      <c r="J677" s="283"/>
      <c r="K677" s="283"/>
      <c r="L677" s="283"/>
      <c r="M677" s="283"/>
      <c r="N677" s="283"/>
      <c r="O677" s="283"/>
      <c r="P677" s="283"/>
      <c r="Q677" s="283"/>
      <c r="R677" s="283"/>
      <c r="S677" s="283"/>
      <c r="T677" s="283"/>
      <c r="U677" s="283"/>
      <c r="V677" s="283"/>
      <c r="W677" s="283"/>
      <c r="X677" s="283"/>
      <c r="Y677" s="283"/>
      <c r="Z677" s="283"/>
      <c r="AA677" s="283"/>
      <c r="AB677" s="283"/>
      <c r="AC677" s="283"/>
      <c r="AD677" s="283"/>
      <c r="AE677" s="283"/>
      <c r="AF677" s="283"/>
      <c r="AG677" s="283"/>
      <c r="AH677" s="283"/>
      <c r="AI677" s="283"/>
      <c r="AJ677" s="283"/>
    </row>
    <row r="678" ht="15.75" customHeight="1">
      <c r="B678" s="283"/>
      <c r="C678" s="283"/>
      <c r="D678" s="283"/>
      <c r="E678" s="283"/>
      <c r="F678" s="283"/>
      <c r="G678" s="283"/>
      <c r="H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  <c r="AF678" s="283"/>
      <c r="AG678" s="283"/>
      <c r="AH678" s="283"/>
      <c r="AI678" s="283"/>
      <c r="AJ678" s="283"/>
    </row>
    <row r="679" ht="15.75" customHeight="1">
      <c r="B679" s="283"/>
      <c r="C679" s="283"/>
      <c r="D679" s="283"/>
      <c r="E679" s="283"/>
      <c r="F679" s="283"/>
      <c r="G679" s="283"/>
      <c r="H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  <c r="AF679" s="283"/>
      <c r="AG679" s="283"/>
      <c r="AH679" s="283"/>
      <c r="AI679" s="283"/>
      <c r="AJ679" s="283"/>
    </row>
    <row r="680" ht="15.75" customHeight="1">
      <c r="B680" s="283"/>
      <c r="C680" s="283"/>
      <c r="D680" s="283"/>
      <c r="E680" s="283"/>
      <c r="F680" s="283"/>
      <c r="G680" s="283"/>
      <c r="H680" s="283"/>
      <c r="I680" s="283"/>
      <c r="J680" s="283"/>
      <c r="K680" s="283"/>
      <c r="L680" s="283"/>
      <c r="M680" s="283"/>
      <c r="N680" s="283"/>
      <c r="O680" s="283"/>
      <c r="P680" s="283"/>
      <c r="Q680" s="283"/>
      <c r="R680" s="283"/>
      <c r="S680" s="283"/>
      <c r="T680" s="283"/>
      <c r="U680" s="283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  <c r="AF680" s="283"/>
      <c r="AG680" s="283"/>
      <c r="AH680" s="283"/>
      <c r="AI680" s="283"/>
      <c r="AJ680" s="283"/>
    </row>
    <row r="681" ht="15.75" customHeight="1">
      <c r="B681" s="283"/>
      <c r="C681" s="283"/>
      <c r="D681" s="283"/>
      <c r="E681" s="283"/>
      <c r="F681" s="283"/>
      <c r="G681" s="283"/>
      <c r="H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  <c r="AF681" s="283"/>
      <c r="AG681" s="283"/>
      <c r="AH681" s="283"/>
      <c r="AI681" s="283"/>
      <c r="AJ681" s="283"/>
    </row>
    <row r="682" ht="15.75" customHeight="1">
      <c r="B682" s="283"/>
      <c r="C682" s="283"/>
      <c r="D682" s="283"/>
      <c r="E682" s="283"/>
      <c r="F682" s="283"/>
      <c r="G682" s="283"/>
      <c r="H682" s="283"/>
      <c r="I682" s="283"/>
      <c r="J682" s="283"/>
      <c r="K682" s="283"/>
      <c r="L682" s="283"/>
      <c r="M682" s="283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3"/>
      <c r="AI682" s="283"/>
      <c r="AJ682" s="283"/>
    </row>
    <row r="683" ht="15.75" customHeight="1">
      <c r="B683" s="283"/>
      <c r="C683" s="283"/>
      <c r="D683" s="283"/>
      <c r="E683" s="283"/>
      <c r="F683" s="283"/>
      <c r="G683" s="283"/>
      <c r="H683" s="283"/>
      <c r="I683" s="283"/>
      <c r="J683" s="283"/>
      <c r="K683" s="283"/>
      <c r="L683" s="283"/>
      <c r="M683" s="283"/>
      <c r="N683" s="283"/>
      <c r="O683" s="283"/>
      <c r="P683" s="283"/>
      <c r="Q683" s="283"/>
      <c r="R683" s="283"/>
      <c r="S683" s="283"/>
      <c r="T683" s="283"/>
      <c r="U683" s="283"/>
      <c r="V683" s="283"/>
      <c r="W683" s="283"/>
      <c r="X683" s="283"/>
      <c r="Y683" s="283"/>
      <c r="Z683" s="283"/>
      <c r="AA683" s="283"/>
      <c r="AB683" s="283"/>
      <c r="AC683" s="283"/>
      <c r="AD683" s="283"/>
      <c r="AE683" s="283"/>
      <c r="AF683" s="283"/>
      <c r="AG683" s="283"/>
      <c r="AH683" s="283"/>
      <c r="AI683" s="283"/>
      <c r="AJ683" s="283"/>
    </row>
    <row r="684" ht="15.75" customHeight="1">
      <c r="B684" s="283"/>
      <c r="C684" s="283"/>
      <c r="D684" s="283"/>
      <c r="E684" s="283"/>
      <c r="F684" s="283"/>
      <c r="G684" s="283"/>
      <c r="H684" s="283"/>
      <c r="I684" s="283"/>
      <c r="J684" s="283"/>
      <c r="K684" s="283"/>
      <c r="L684" s="283"/>
      <c r="M684" s="283"/>
      <c r="N684" s="283"/>
      <c r="O684" s="283"/>
      <c r="P684" s="283"/>
      <c r="Q684" s="283"/>
      <c r="R684" s="283"/>
      <c r="S684" s="283"/>
      <c r="T684" s="283"/>
      <c r="U684" s="283"/>
      <c r="V684" s="283"/>
      <c r="W684" s="283"/>
      <c r="X684" s="283"/>
      <c r="Y684" s="283"/>
      <c r="Z684" s="283"/>
      <c r="AA684" s="283"/>
      <c r="AB684" s="283"/>
      <c r="AC684" s="283"/>
      <c r="AD684" s="283"/>
      <c r="AE684" s="283"/>
      <c r="AF684" s="283"/>
      <c r="AG684" s="283"/>
      <c r="AH684" s="283"/>
      <c r="AI684" s="283"/>
      <c r="AJ684" s="283"/>
    </row>
    <row r="685" ht="15.75" customHeight="1">
      <c r="B685" s="283"/>
      <c r="C685" s="283"/>
      <c r="D685" s="283"/>
      <c r="E685" s="283"/>
      <c r="F685" s="283"/>
      <c r="G685" s="283"/>
      <c r="H685" s="283"/>
      <c r="I685" s="283"/>
      <c r="J685" s="283"/>
      <c r="K685" s="283"/>
      <c r="L685" s="283"/>
      <c r="M685" s="283"/>
      <c r="N685" s="283"/>
      <c r="O685" s="283"/>
      <c r="P685" s="283"/>
      <c r="Q685" s="283"/>
      <c r="R685" s="283"/>
      <c r="S685" s="283"/>
      <c r="T685" s="283"/>
      <c r="U685" s="283"/>
      <c r="V685" s="283"/>
      <c r="W685" s="283"/>
      <c r="X685" s="283"/>
      <c r="Y685" s="283"/>
      <c r="Z685" s="283"/>
      <c r="AA685" s="283"/>
      <c r="AB685" s="283"/>
      <c r="AC685" s="283"/>
      <c r="AD685" s="283"/>
      <c r="AE685" s="283"/>
      <c r="AF685" s="283"/>
      <c r="AG685" s="283"/>
      <c r="AH685" s="283"/>
      <c r="AI685" s="283"/>
      <c r="AJ685" s="283"/>
    </row>
    <row r="686" ht="15.75" customHeight="1">
      <c r="B686" s="283"/>
      <c r="C686" s="283"/>
      <c r="D686" s="283"/>
      <c r="E686" s="283"/>
      <c r="F686" s="283"/>
      <c r="G686" s="283"/>
      <c r="H686" s="283"/>
      <c r="I686" s="283"/>
      <c r="J686" s="283"/>
      <c r="K686" s="283"/>
      <c r="L686" s="283"/>
      <c r="M686" s="283"/>
      <c r="N686" s="283"/>
      <c r="O686" s="283"/>
      <c r="P686" s="283"/>
      <c r="Q686" s="283"/>
      <c r="R686" s="283"/>
      <c r="S686" s="283"/>
      <c r="T686" s="283"/>
      <c r="U686" s="283"/>
      <c r="V686" s="283"/>
      <c r="W686" s="283"/>
      <c r="X686" s="283"/>
      <c r="Y686" s="283"/>
      <c r="Z686" s="283"/>
      <c r="AA686" s="283"/>
      <c r="AB686" s="283"/>
      <c r="AC686" s="283"/>
      <c r="AD686" s="283"/>
      <c r="AE686" s="283"/>
      <c r="AF686" s="283"/>
      <c r="AG686" s="283"/>
      <c r="AH686" s="283"/>
      <c r="AI686" s="283"/>
      <c r="AJ686" s="283"/>
    </row>
    <row r="687" ht="15.75" customHeight="1">
      <c r="B687" s="283"/>
      <c r="C687" s="283"/>
      <c r="D687" s="283"/>
      <c r="E687" s="283"/>
      <c r="F687" s="283"/>
      <c r="G687" s="283"/>
      <c r="H687" s="283"/>
      <c r="I687" s="283"/>
      <c r="J687" s="283"/>
      <c r="K687" s="283"/>
      <c r="L687" s="283"/>
      <c r="M687" s="283"/>
      <c r="N687" s="283"/>
      <c r="O687" s="283"/>
      <c r="P687" s="283"/>
      <c r="Q687" s="283"/>
      <c r="R687" s="283"/>
      <c r="S687" s="283"/>
      <c r="T687" s="283"/>
      <c r="U687" s="283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  <c r="AF687" s="283"/>
      <c r="AG687" s="283"/>
      <c r="AH687" s="283"/>
      <c r="AI687" s="283"/>
      <c r="AJ687" s="283"/>
    </row>
    <row r="688" ht="15.75" customHeight="1">
      <c r="B688" s="283"/>
      <c r="C688" s="283"/>
      <c r="D688" s="283"/>
      <c r="E688" s="283"/>
      <c r="F688" s="283"/>
      <c r="G688" s="283"/>
      <c r="H688" s="283"/>
      <c r="I688" s="283"/>
      <c r="J688" s="283"/>
      <c r="K688" s="283"/>
      <c r="L688" s="283"/>
      <c r="M688" s="283"/>
      <c r="N688" s="283"/>
      <c r="O688" s="283"/>
      <c r="P688" s="283"/>
      <c r="Q688" s="283"/>
      <c r="R688" s="283"/>
      <c r="S688" s="283"/>
      <c r="T688" s="283"/>
      <c r="U688" s="283"/>
      <c r="V688" s="283"/>
      <c r="W688" s="283"/>
      <c r="X688" s="283"/>
      <c r="Y688" s="283"/>
      <c r="Z688" s="283"/>
      <c r="AA688" s="283"/>
      <c r="AB688" s="283"/>
      <c r="AC688" s="283"/>
      <c r="AD688" s="283"/>
      <c r="AE688" s="283"/>
      <c r="AF688" s="283"/>
      <c r="AG688" s="283"/>
      <c r="AH688" s="283"/>
      <c r="AI688" s="283"/>
      <c r="AJ688" s="283"/>
    </row>
    <row r="689" ht="15.75" customHeight="1">
      <c r="B689" s="283"/>
      <c r="C689" s="283"/>
      <c r="D689" s="283"/>
      <c r="E689" s="283"/>
      <c r="F689" s="283"/>
      <c r="G689" s="283"/>
      <c r="H689" s="283"/>
      <c r="I689" s="283"/>
      <c r="J689" s="283"/>
      <c r="K689" s="283"/>
      <c r="L689" s="283"/>
      <c r="M689" s="283"/>
      <c r="N689" s="283"/>
      <c r="O689" s="283"/>
      <c r="P689" s="283"/>
      <c r="Q689" s="283"/>
      <c r="R689" s="283"/>
      <c r="S689" s="283"/>
      <c r="T689" s="283"/>
      <c r="U689" s="283"/>
      <c r="V689" s="283"/>
      <c r="W689" s="283"/>
      <c r="X689" s="283"/>
      <c r="Y689" s="283"/>
      <c r="Z689" s="283"/>
      <c r="AA689" s="283"/>
      <c r="AB689" s="283"/>
      <c r="AC689" s="283"/>
      <c r="AD689" s="283"/>
      <c r="AE689" s="283"/>
      <c r="AF689" s="283"/>
      <c r="AG689" s="283"/>
      <c r="AH689" s="283"/>
      <c r="AI689" s="283"/>
      <c r="AJ689" s="283"/>
    </row>
    <row r="690" ht="15.75" customHeight="1">
      <c r="B690" s="283"/>
      <c r="C690" s="283"/>
      <c r="D690" s="283"/>
      <c r="E690" s="283"/>
      <c r="F690" s="283"/>
      <c r="G690" s="283"/>
      <c r="H690" s="283"/>
      <c r="I690" s="283"/>
      <c r="J690" s="283"/>
      <c r="K690" s="283"/>
      <c r="L690" s="283"/>
      <c r="M690" s="283"/>
      <c r="N690" s="283"/>
      <c r="O690" s="283"/>
      <c r="P690" s="283"/>
      <c r="Q690" s="283"/>
      <c r="R690" s="283"/>
      <c r="S690" s="283"/>
      <c r="T690" s="283"/>
      <c r="U690" s="283"/>
      <c r="V690" s="283"/>
      <c r="W690" s="283"/>
      <c r="X690" s="283"/>
      <c r="Y690" s="283"/>
      <c r="Z690" s="283"/>
      <c r="AA690" s="283"/>
      <c r="AB690" s="283"/>
      <c r="AC690" s="283"/>
      <c r="AD690" s="283"/>
      <c r="AE690" s="283"/>
      <c r="AF690" s="283"/>
      <c r="AG690" s="283"/>
      <c r="AH690" s="283"/>
      <c r="AI690" s="283"/>
      <c r="AJ690" s="283"/>
    </row>
    <row r="691" ht="15.75" customHeight="1">
      <c r="B691" s="283"/>
      <c r="C691" s="283"/>
      <c r="D691" s="283"/>
      <c r="E691" s="283"/>
      <c r="F691" s="283"/>
      <c r="G691" s="283"/>
      <c r="H691" s="283"/>
      <c r="I691" s="283"/>
      <c r="J691" s="283"/>
      <c r="K691" s="283"/>
      <c r="L691" s="283"/>
      <c r="M691" s="283"/>
      <c r="N691" s="283"/>
      <c r="O691" s="283"/>
      <c r="P691" s="283"/>
      <c r="Q691" s="283"/>
      <c r="R691" s="283"/>
      <c r="S691" s="283"/>
      <c r="T691" s="283"/>
      <c r="U691" s="283"/>
      <c r="V691" s="283"/>
      <c r="W691" s="283"/>
      <c r="X691" s="283"/>
      <c r="Y691" s="283"/>
      <c r="Z691" s="283"/>
      <c r="AA691" s="283"/>
      <c r="AB691" s="283"/>
      <c r="AC691" s="283"/>
      <c r="AD691" s="283"/>
      <c r="AE691" s="283"/>
      <c r="AF691" s="283"/>
      <c r="AG691" s="283"/>
      <c r="AH691" s="283"/>
      <c r="AI691" s="283"/>
      <c r="AJ691" s="283"/>
    </row>
    <row r="692" ht="15.75" customHeight="1">
      <c r="B692" s="283"/>
      <c r="C692" s="283"/>
      <c r="D692" s="283"/>
      <c r="E692" s="283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3"/>
      <c r="AI692" s="283"/>
      <c r="AJ692" s="283"/>
    </row>
    <row r="693" ht="15.75" customHeight="1">
      <c r="B693" s="283"/>
      <c r="C693" s="283"/>
      <c r="D693" s="283"/>
      <c r="E693" s="283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  <c r="Z693" s="283"/>
      <c r="AA693" s="283"/>
      <c r="AB693" s="283"/>
      <c r="AC693" s="283"/>
      <c r="AD693" s="283"/>
      <c r="AE693" s="283"/>
      <c r="AF693" s="283"/>
      <c r="AG693" s="283"/>
      <c r="AH693" s="283"/>
      <c r="AI693" s="283"/>
      <c r="AJ693" s="283"/>
    </row>
    <row r="694" ht="15.75" customHeight="1">
      <c r="B694" s="283"/>
      <c r="C694" s="283"/>
      <c r="D694" s="283"/>
      <c r="E694" s="283"/>
      <c r="F694" s="283"/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  <c r="Z694" s="283"/>
      <c r="AA694" s="283"/>
      <c r="AB694" s="283"/>
      <c r="AC694" s="283"/>
      <c r="AD694" s="283"/>
      <c r="AE694" s="283"/>
      <c r="AF694" s="283"/>
      <c r="AG694" s="283"/>
      <c r="AH694" s="283"/>
      <c r="AI694" s="283"/>
      <c r="AJ694" s="283"/>
    </row>
    <row r="695" ht="15.75" customHeight="1">
      <c r="B695" s="283"/>
      <c r="C695" s="283"/>
      <c r="D695" s="283"/>
      <c r="E695" s="283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  <c r="Z695" s="283"/>
      <c r="AA695" s="283"/>
      <c r="AB695" s="283"/>
      <c r="AC695" s="283"/>
      <c r="AD695" s="283"/>
      <c r="AE695" s="283"/>
      <c r="AF695" s="283"/>
      <c r="AG695" s="283"/>
      <c r="AH695" s="283"/>
      <c r="AI695" s="283"/>
      <c r="AJ695" s="283"/>
    </row>
    <row r="696" ht="15.75" customHeight="1">
      <c r="B696" s="283"/>
      <c r="C696" s="283"/>
      <c r="D696" s="283"/>
      <c r="E696" s="283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  <c r="Z696" s="283"/>
      <c r="AA696" s="283"/>
      <c r="AB696" s="283"/>
      <c r="AC696" s="283"/>
      <c r="AD696" s="283"/>
      <c r="AE696" s="283"/>
      <c r="AF696" s="283"/>
      <c r="AG696" s="283"/>
      <c r="AH696" s="283"/>
      <c r="AI696" s="283"/>
      <c r="AJ696" s="283"/>
    </row>
    <row r="697" ht="15.75" customHeight="1">
      <c r="B697" s="283"/>
      <c r="C697" s="283"/>
      <c r="D697" s="283"/>
      <c r="E697" s="283"/>
      <c r="F697" s="283"/>
      <c r="G697" s="283"/>
      <c r="H697" s="283"/>
      <c r="I697" s="283"/>
      <c r="J697" s="283"/>
      <c r="K697" s="283"/>
      <c r="L697" s="283"/>
      <c r="M697" s="283"/>
      <c r="N697" s="283"/>
      <c r="O697" s="283"/>
      <c r="P697" s="283"/>
      <c r="Q697" s="283"/>
      <c r="R697" s="283"/>
      <c r="S697" s="283"/>
      <c r="T697" s="283"/>
      <c r="U697" s="283"/>
      <c r="V697" s="283"/>
      <c r="W697" s="283"/>
      <c r="X697" s="283"/>
      <c r="Y697" s="283"/>
      <c r="Z697" s="283"/>
      <c r="AA697" s="283"/>
      <c r="AB697" s="283"/>
      <c r="AC697" s="283"/>
      <c r="AD697" s="283"/>
      <c r="AE697" s="283"/>
      <c r="AF697" s="283"/>
      <c r="AG697" s="283"/>
      <c r="AH697" s="283"/>
      <c r="AI697" s="283"/>
      <c r="AJ697" s="283"/>
    </row>
    <row r="698" ht="15.75" customHeight="1">
      <c r="B698" s="283"/>
      <c r="C698" s="283"/>
      <c r="D698" s="283"/>
      <c r="E698" s="283"/>
      <c r="F698" s="283"/>
      <c r="G698" s="283"/>
      <c r="H698" s="283"/>
      <c r="I698" s="283"/>
      <c r="J698" s="283"/>
      <c r="K698" s="283"/>
      <c r="L698" s="283"/>
      <c r="M698" s="283"/>
      <c r="N698" s="283"/>
      <c r="O698" s="283"/>
      <c r="P698" s="283"/>
      <c r="Q698" s="283"/>
      <c r="R698" s="283"/>
      <c r="S698" s="283"/>
      <c r="T698" s="283"/>
      <c r="U698" s="283"/>
      <c r="V698" s="283"/>
      <c r="W698" s="283"/>
      <c r="X698" s="283"/>
      <c r="Y698" s="283"/>
      <c r="Z698" s="283"/>
      <c r="AA698" s="283"/>
      <c r="AB698" s="283"/>
      <c r="AC698" s="283"/>
      <c r="AD698" s="283"/>
      <c r="AE698" s="283"/>
      <c r="AF698" s="283"/>
      <c r="AG698" s="283"/>
      <c r="AH698" s="283"/>
      <c r="AI698" s="283"/>
      <c r="AJ698" s="283"/>
    </row>
    <row r="699" ht="15.75" customHeight="1">
      <c r="B699" s="283"/>
      <c r="C699" s="283"/>
      <c r="D699" s="283"/>
      <c r="E699" s="283"/>
      <c r="F699" s="283"/>
      <c r="G699" s="283"/>
      <c r="H699" s="283"/>
      <c r="I699" s="283"/>
      <c r="J699" s="283"/>
      <c r="K699" s="283"/>
      <c r="L699" s="283"/>
      <c r="M699" s="283"/>
      <c r="N699" s="283"/>
      <c r="O699" s="283"/>
      <c r="P699" s="283"/>
      <c r="Q699" s="283"/>
      <c r="R699" s="283"/>
      <c r="S699" s="283"/>
      <c r="T699" s="283"/>
      <c r="U699" s="283"/>
      <c r="V699" s="283"/>
      <c r="W699" s="283"/>
      <c r="X699" s="283"/>
      <c r="Y699" s="283"/>
      <c r="Z699" s="283"/>
      <c r="AA699" s="283"/>
      <c r="AB699" s="283"/>
      <c r="AC699" s="283"/>
      <c r="AD699" s="283"/>
      <c r="AE699" s="283"/>
      <c r="AF699" s="283"/>
      <c r="AG699" s="283"/>
      <c r="AH699" s="283"/>
      <c r="AI699" s="283"/>
      <c r="AJ699" s="283"/>
    </row>
    <row r="700" ht="15.75" customHeight="1">
      <c r="B700" s="283"/>
      <c r="C700" s="283"/>
      <c r="D700" s="283"/>
      <c r="E700" s="283"/>
      <c r="F700" s="283"/>
      <c r="G700" s="283"/>
      <c r="H700" s="283"/>
      <c r="I700" s="283"/>
      <c r="J700" s="283"/>
      <c r="K700" s="283"/>
      <c r="L700" s="283"/>
      <c r="M700" s="283"/>
      <c r="N700" s="283"/>
      <c r="O700" s="283"/>
      <c r="P700" s="283"/>
      <c r="Q700" s="283"/>
      <c r="R700" s="283"/>
      <c r="S700" s="283"/>
      <c r="T700" s="283"/>
      <c r="U700" s="283"/>
      <c r="V700" s="283"/>
      <c r="W700" s="283"/>
      <c r="X700" s="283"/>
      <c r="Y700" s="283"/>
      <c r="Z700" s="283"/>
      <c r="AA700" s="283"/>
      <c r="AB700" s="283"/>
      <c r="AC700" s="283"/>
      <c r="AD700" s="283"/>
      <c r="AE700" s="283"/>
      <c r="AF700" s="283"/>
      <c r="AG700" s="283"/>
      <c r="AH700" s="283"/>
      <c r="AI700" s="283"/>
      <c r="AJ700" s="283"/>
    </row>
    <row r="701" ht="15.75" customHeight="1">
      <c r="B701" s="283"/>
      <c r="C701" s="283"/>
      <c r="D701" s="283"/>
      <c r="E701" s="283"/>
      <c r="F701" s="283"/>
      <c r="G701" s="283"/>
      <c r="H701" s="283"/>
      <c r="I701" s="283"/>
      <c r="J701" s="283"/>
      <c r="K701" s="283"/>
      <c r="L701" s="283"/>
      <c r="M701" s="283"/>
      <c r="N701" s="283"/>
      <c r="O701" s="283"/>
      <c r="P701" s="283"/>
      <c r="Q701" s="283"/>
      <c r="R701" s="283"/>
      <c r="S701" s="283"/>
      <c r="T701" s="283"/>
      <c r="U701" s="283"/>
      <c r="V701" s="283"/>
      <c r="W701" s="283"/>
      <c r="X701" s="283"/>
      <c r="Y701" s="283"/>
      <c r="Z701" s="283"/>
      <c r="AA701" s="283"/>
      <c r="AB701" s="283"/>
      <c r="AC701" s="283"/>
      <c r="AD701" s="283"/>
      <c r="AE701" s="283"/>
      <c r="AF701" s="283"/>
      <c r="AG701" s="283"/>
      <c r="AH701" s="283"/>
      <c r="AI701" s="283"/>
      <c r="AJ701" s="283"/>
    </row>
    <row r="702" ht="15.75" customHeight="1">
      <c r="B702" s="283"/>
      <c r="C702" s="283"/>
      <c r="D702" s="283"/>
      <c r="E702" s="283"/>
      <c r="F702" s="283"/>
      <c r="G702" s="283"/>
      <c r="H702" s="283"/>
      <c r="I702" s="283"/>
      <c r="J702" s="283"/>
      <c r="K702" s="283"/>
      <c r="L702" s="283"/>
      <c r="M702" s="283"/>
      <c r="N702" s="283"/>
      <c r="O702" s="283"/>
      <c r="P702" s="283"/>
      <c r="Q702" s="283"/>
      <c r="R702" s="283"/>
      <c r="S702" s="283"/>
      <c r="T702" s="283"/>
      <c r="U702" s="283"/>
      <c r="V702" s="283"/>
      <c r="W702" s="283"/>
      <c r="X702" s="283"/>
      <c r="Y702" s="283"/>
      <c r="Z702" s="283"/>
      <c r="AA702" s="283"/>
      <c r="AB702" s="283"/>
      <c r="AC702" s="283"/>
      <c r="AD702" s="283"/>
      <c r="AE702" s="283"/>
      <c r="AF702" s="283"/>
      <c r="AG702" s="283"/>
      <c r="AH702" s="283"/>
      <c r="AI702" s="283"/>
      <c r="AJ702" s="283"/>
    </row>
    <row r="703" ht="15.75" customHeight="1">
      <c r="B703" s="283"/>
      <c r="C703" s="283"/>
      <c r="D703" s="283"/>
      <c r="E703" s="283"/>
      <c r="F703" s="283"/>
      <c r="G703" s="283"/>
      <c r="H703" s="283"/>
      <c r="I703" s="283"/>
      <c r="J703" s="283"/>
      <c r="K703" s="283"/>
      <c r="L703" s="283"/>
      <c r="M703" s="283"/>
      <c r="N703" s="283"/>
      <c r="O703" s="283"/>
      <c r="P703" s="283"/>
      <c r="Q703" s="283"/>
      <c r="R703" s="283"/>
      <c r="S703" s="283"/>
      <c r="T703" s="283"/>
      <c r="U703" s="283"/>
      <c r="V703" s="283"/>
      <c r="W703" s="283"/>
      <c r="X703" s="283"/>
      <c r="Y703" s="283"/>
      <c r="Z703" s="283"/>
      <c r="AA703" s="283"/>
      <c r="AB703" s="283"/>
      <c r="AC703" s="283"/>
      <c r="AD703" s="283"/>
      <c r="AE703" s="283"/>
      <c r="AF703" s="283"/>
      <c r="AG703" s="283"/>
      <c r="AH703" s="283"/>
      <c r="AI703" s="283"/>
      <c r="AJ703" s="283"/>
    </row>
    <row r="704" ht="15.75" customHeight="1">
      <c r="B704" s="283"/>
      <c r="C704" s="283"/>
      <c r="D704" s="283"/>
      <c r="E704" s="283"/>
      <c r="F704" s="283"/>
      <c r="G704" s="283"/>
      <c r="H704" s="283"/>
      <c r="I704" s="283"/>
      <c r="J704" s="283"/>
      <c r="K704" s="283"/>
      <c r="L704" s="283"/>
      <c r="M704" s="283"/>
      <c r="N704" s="283"/>
      <c r="O704" s="283"/>
      <c r="P704" s="283"/>
      <c r="Q704" s="283"/>
      <c r="R704" s="283"/>
      <c r="S704" s="283"/>
      <c r="T704" s="283"/>
      <c r="U704" s="283"/>
      <c r="V704" s="283"/>
      <c r="W704" s="283"/>
      <c r="X704" s="283"/>
      <c r="Y704" s="283"/>
      <c r="Z704" s="283"/>
      <c r="AA704" s="283"/>
      <c r="AB704" s="283"/>
      <c r="AC704" s="283"/>
      <c r="AD704" s="283"/>
      <c r="AE704" s="283"/>
      <c r="AF704" s="283"/>
      <c r="AG704" s="283"/>
      <c r="AH704" s="283"/>
      <c r="AI704" s="283"/>
      <c r="AJ704" s="283"/>
    </row>
    <row r="705" ht="15.75" customHeight="1">
      <c r="B705" s="283"/>
      <c r="C705" s="283"/>
      <c r="D705" s="283"/>
      <c r="E705" s="283"/>
      <c r="F705" s="283"/>
      <c r="G705" s="283"/>
      <c r="H705" s="283"/>
      <c r="I705" s="283"/>
      <c r="J705" s="283"/>
      <c r="K705" s="283"/>
      <c r="L705" s="283"/>
      <c r="M705" s="283"/>
      <c r="N705" s="283"/>
      <c r="O705" s="283"/>
      <c r="P705" s="283"/>
      <c r="Q705" s="283"/>
      <c r="R705" s="283"/>
      <c r="S705" s="283"/>
      <c r="T705" s="283"/>
      <c r="U705" s="283"/>
      <c r="V705" s="283"/>
      <c r="W705" s="283"/>
      <c r="X705" s="283"/>
      <c r="Y705" s="283"/>
      <c r="Z705" s="283"/>
      <c r="AA705" s="283"/>
      <c r="AB705" s="283"/>
      <c r="AC705" s="283"/>
      <c r="AD705" s="283"/>
      <c r="AE705" s="283"/>
      <c r="AF705" s="283"/>
      <c r="AG705" s="283"/>
      <c r="AH705" s="283"/>
      <c r="AI705" s="283"/>
      <c r="AJ705" s="283"/>
    </row>
    <row r="706" ht="15.75" customHeight="1">
      <c r="B706" s="283"/>
      <c r="C706" s="283"/>
      <c r="D706" s="283"/>
      <c r="E706" s="283"/>
      <c r="F706" s="283"/>
      <c r="G706" s="283"/>
      <c r="H706" s="283"/>
      <c r="I706" s="283"/>
      <c r="J706" s="283"/>
      <c r="K706" s="283"/>
      <c r="L706" s="283"/>
      <c r="M706" s="283"/>
      <c r="N706" s="283"/>
      <c r="O706" s="283"/>
      <c r="P706" s="283"/>
      <c r="Q706" s="283"/>
      <c r="R706" s="283"/>
      <c r="S706" s="283"/>
      <c r="T706" s="283"/>
      <c r="U706" s="283"/>
      <c r="V706" s="283"/>
      <c r="W706" s="283"/>
      <c r="X706" s="283"/>
      <c r="Y706" s="283"/>
      <c r="Z706" s="283"/>
      <c r="AA706" s="283"/>
      <c r="AB706" s="283"/>
      <c r="AC706" s="283"/>
      <c r="AD706" s="283"/>
      <c r="AE706" s="283"/>
      <c r="AF706" s="283"/>
      <c r="AG706" s="283"/>
      <c r="AH706" s="283"/>
      <c r="AI706" s="283"/>
      <c r="AJ706" s="283"/>
    </row>
    <row r="707" ht="15.75" customHeight="1">
      <c r="B707" s="283"/>
      <c r="C707" s="283"/>
      <c r="D707" s="283"/>
      <c r="E707" s="283"/>
      <c r="F707" s="283"/>
      <c r="G707" s="283"/>
      <c r="H707" s="283"/>
      <c r="I707" s="283"/>
      <c r="J707" s="283"/>
      <c r="K707" s="283"/>
      <c r="L707" s="283"/>
      <c r="M707" s="283"/>
      <c r="N707" s="283"/>
      <c r="O707" s="283"/>
      <c r="P707" s="283"/>
      <c r="Q707" s="283"/>
      <c r="R707" s="283"/>
      <c r="S707" s="283"/>
      <c r="T707" s="283"/>
      <c r="U707" s="283"/>
      <c r="V707" s="283"/>
      <c r="W707" s="283"/>
      <c r="X707" s="283"/>
      <c r="Y707" s="283"/>
      <c r="Z707" s="283"/>
      <c r="AA707" s="283"/>
      <c r="AB707" s="283"/>
      <c r="AC707" s="283"/>
      <c r="AD707" s="283"/>
      <c r="AE707" s="283"/>
      <c r="AF707" s="283"/>
      <c r="AG707" s="283"/>
      <c r="AH707" s="283"/>
      <c r="AI707" s="283"/>
      <c r="AJ707" s="283"/>
    </row>
    <row r="708" ht="15.75" customHeight="1">
      <c r="B708" s="283"/>
      <c r="C708" s="283"/>
      <c r="D708" s="283"/>
      <c r="E708" s="283"/>
      <c r="F708" s="283"/>
      <c r="G708" s="283"/>
      <c r="H708" s="283"/>
      <c r="I708" s="283"/>
      <c r="J708" s="283"/>
      <c r="K708" s="283"/>
      <c r="L708" s="283"/>
      <c r="M708" s="283"/>
      <c r="N708" s="283"/>
      <c r="O708" s="283"/>
      <c r="P708" s="283"/>
      <c r="Q708" s="283"/>
      <c r="R708" s="283"/>
      <c r="S708" s="283"/>
      <c r="T708" s="283"/>
      <c r="U708" s="283"/>
      <c r="V708" s="283"/>
      <c r="W708" s="283"/>
      <c r="X708" s="283"/>
      <c r="Y708" s="283"/>
      <c r="Z708" s="283"/>
      <c r="AA708" s="283"/>
      <c r="AB708" s="283"/>
      <c r="AC708" s="283"/>
      <c r="AD708" s="283"/>
      <c r="AE708" s="283"/>
      <c r="AF708" s="283"/>
      <c r="AG708" s="283"/>
      <c r="AH708" s="283"/>
      <c r="AI708" s="283"/>
      <c r="AJ708" s="283"/>
    </row>
    <row r="709" ht="15.75" customHeight="1">
      <c r="B709" s="283"/>
      <c r="C709" s="283"/>
      <c r="D709" s="283"/>
      <c r="E709" s="283"/>
      <c r="F709" s="283"/>
      <c r="G709" s="283"/>
      <c r="H709" s="283"/>
      <c r="I709" s="283"/>
      <c r="J709" s="283"/>
      <c r="K709" s="283"/>
      <c r="L709" s="283"/>
      <c r="M709" s="283"/>
      <c r="N709" s="283"/>
      <c r="O709" s="283"/>
      <c r="P709" s="283"/>
      <c r="Q709" s="283"/>
      <c r="R709" s="283"/>
      <c r="S709" s="283"/>
      <c r="T709" s="283"/>
      <c r="U709" s="283"/>
      <c r="V709" s="283"/>
      <c r="W709" s="283"/>
      <c r="X709" s="283"/>
      <c r="Y709" s="283"/>
      <c r="Z709" s="283"/>
      <c r="AA709" s="283"/>
      <c r="AB709" s="283"/>
      <c r="AC709" s="283"/>
      <c r="AD709" s="283"/>
      <c r="AE709" s="283"/>
      <c r="AF709" s="283"/>
      <c r="AG709" s="283"/>
      <c r="AH709" s="283"/>
      <c r="AI709" s="283"/>
      <c r="AJ709" s="283"/>
    </row>
    <row r="710" ht="15.75" customHeight="1">
      <c r="B710" s="283"/>
      <c r="C710" s="283"/>
      <c r="D710" s="283"/>
      <c r="E710" s="283"/>
      <c r="F710" s="283"/>
      <c r="G710" s="283"/>
      <c r="H710" s="283"/>
      <c r="I710" s="283"/>
      <c r="J710" s="283"/>
      <c r="K710" s="283"/>
      <c r="L710" s="283"/>
      <c r="M710" s="283"/>
      <c r="N710" s="283"/>
      <c r="O710" s="283"/>
      <c r="P710" s="283"/>
      <c r="Q710" s="283"/>
      <c r="R710" s="283"/>
      <c r="S710" s="283"/>
      <c r="T710" s="283"/>
      <c r="U710" s="283"/>
      <c r="V710" s="283"/>
      <c r="W710" s="283"/>
      <c r="X710" s="283"/>
      <c r="Y710" s="283"/>
      <c r="Z710" s="283"/>
      <c r="AA710" s="283"/>
      <c r="AB710" s="283"/>
      <c r="AC710" s="283"/>
      <c r="AD710" s="283"/>
      <c r="AE710" s="283"/>
      <c r="AF710" s="283"/>
      <c r="AG710" s="283"/>
      <c r="AH710" s="283"/>
      <c r="AI710" s="283"/>
      <c r="AJ710" s="283"/>
    </row>
    <row r="711" ht="15.75" customHeight="1">
      <c r="B711" s="283"/>
      <c r="C711" s="283"/>
      <c r="D711" s="283"/>
      <c r="E711" s="283"/>
      <c r="F711" s="283"/>
      <c r="G711" s="283"/>
      <c r="H711" s="283"/>
      <c r="I711" s="283"/>
      <c r="J711" s="283"/>
      <c r="K711" s="283"/>
      <c r="L711" s="283"/>
      <c r="M711" s="283"/>
      <c r="N711" s="283"/>
      <c r="O711" s="283"/>
      <c r="P711" s="283"/>
      <c r="Q711" s="283"/>
      <c r="R711" s="283"/>
      <c r="S711" s="283"/>
      <c r="T711" s="283"/>
      <c r="U711" s="283"/>
      <c r="V711" s="283"/>
      <c r="W711" s="283"/>
      <c r="X711" s="283"/>
      <c r="Y711" s="283"/>
      <c r="Z711" s="283"/>
      <c r="AA711" s="283"/>
      <c r="AB711" s="283"/>
      <c r="AC711" s="283"/>
      <c r="AD711" s="283"/>
      <c r="AE711" s="283"/>
      <c r="AF711" s="283"/>
      <c r="AG711" s="283"/>
      <c r="AH711" s="283"/>
      <c r="AI711" s="283"/>
      <c r="AJ711" s="283"/>
    </row>
    <row r="712" ht="15.75" customHeight="1">
      <c r="B712" s="283"/>
      <c r="C712" s="283"/>
      <c r="D712" s="283"/>
      <c r="E712" s="283"/>
      <c r="F712" s="283"/>
      <c r="G712" s="283"/>
      <c r="H712" s="283"/>
      <c r="I712" s="283"/>
      <c r="J712" s="283"/>
      <c r="K712" s="283"/>
      <c r="L712" s="283"/>
      <c r="M712" s="283"/>
      <c r="N712" s="283"/>
      <c r="O712" s="283"/>
      <c r="P712" s="283"/>
      <c r="Q712" s="283"/>
      <c r="R712" s="283"/>
      <c r="S712" s="283"/>
      <c r="T712" s="283"/>
      <c r="U712" s="283"/>
      <c r="V712" s="283"/>
      <c r="W712" s="283"/>
      <c r="X712" s="283"/>
      <c r="Y712" s="283"/>
      <c r="Z712" s="283"/>
      <c r="AA712" s="283"/>
      <c r="AB712" s="283"/>
      <c r="AC712" s="283"/>
      <c r="AD712" s="283"/>
      <c r="AE712" s="283"/>
      <c r="AF712" s="283"/>
      <c r="AG712" s="283"/>
      <c r="AH712" s="283"/>
      <c r="AI712" s="283"/>
      <c r="AJ712" s="283"/>
    </row>
    <row r="713" ht="15.75" customHeight="1">
      <c r="B713" s="283"/>
      <c r="C713" s="283"/>
      <c r="D713" s="283"/>
      <c r="E713" s="283"/>
      <c r="F713" s="283"/>
      <c r="G713" s="283"/>
      <c r="H713" s="283"/>
      <c r="I713" s="283"/>
      <c r="J713" s="283"/>
      <c r="K713" s="283"/>
      <c r="L713" s="283"/>
      <c r="M713" s="283"/>
      <c r="N713" s="283"/>
      <c r="O713" s="283"/>
      <c r="P713" s="283"/>
      <c r="Q713" s="283"/>
      <c r="R713" s="283"/>
      <c r="S713" s="283"/>
      <c r="T713" s="283"/>
      <c r="U713" s="283"/>
      <c r="V713" s="283"/>
      <c r="W713" s="283"/>
      <c r="X713" s="283"/>
      <c r="Y713" s="283"/>
      <c r="Z713" s="283"/>
      <c r="AA713" s="283"/>
      <c r="AB713" s="283"/>
      <c r="AC713" s="283"/>
      <c r="AD713" s="283"/>
      <c r="AE713" s="283"/>
      <c r="AF713" s="283"/>
      <c r="AG713" s="283"/>
      <c r="AH713" s="283"/>
      <c r="AI713" s="283"/>
      <c r="AJ713" s="283"/>
    </row>
    <row r="714" ht="15.75" customHeight="1">
      <c r="B714" s="283"/>
      <c r="C714" s="283"/>
      <c r="D714" s="283"/>
      <c r="E714" s="283"/>
      <c r="F714" s="283"/>
      <c r="G714" s="283"/>
      <c r="H714" s="283"/>
      <c r="I714" s="283"/>
      <c r="J714" s="283"/>
      <c r="K714" s="283"/>
      <c r="L714" s="283"/>
      <c r="M714" s="283"/>
      <c r="N714" s="283"/>
      <c r="O714" s="283"/>
      <c r="P714" s="283"/>
      <c r="Q714" s="283"/>
      <c r="R714" s="283"/>
      <c r="S714" s="283"/>
      <c r="T714" s="283"/>
      <c r="U714" s="283"/>
      <c r="V714" s="283"/>
      <c r="W714" s="283"/>
      <c r="X714" s="283"/>
      <c r="Y714" s="283"/>
      <c r="Z714" s="283"/>
      <c r="AA714" s="283"/>
      <c r="AB714" s="283"/>
      <c r="AC714" s="283"/>
      <c r="AD714" s="283"/>
      <c r="AE714" s="283"/>
      <c r="AF714" s="283"/>
      <c r="AG714" s="283"/>
      <c r="AH714" s="283"/>
      <c r="AI714" s="283"/>
      <c r="AJ714" s="283"/>
    </row>
    <row r="715" ht="15.75" customHeight="1">
      <c r="B715" s="283"/>
      <c r="C715" s="283"/>
      <c r="D715" s="283"/>
      <c r="E715" s="283"/>
      <c r="F715" s="283"/>
      <c r="G715" s="283"/>
      <c r="H715" s="283"/>
      <c r="I715" s="283"/>
      <c r="J715" s="283"/>
      <c r="K715" s="283"/>
      <c r="L715" s="283"/>
      <c r="M715" s="283"/>
      <c r="N715" s="283"/>
      <c r="O715" s="283"/>
      <c r="P715" s="283"/>
      <c r="Q715" s="283"/>
      <c r="R715" s="283"/>
      <c r="S715" s="283"/>
      <c r="T715" s="283"/>
      <c r="U715" s="283"/>
      <c r="V715" s="283"/>
      <c r="W715" s="283"/>
      <c r="X715" s="283"/>
      <c r="Y715" s="283"/>
      <c r="Z715" s="283"/>
      <c r="AA715" s="283"/>
      <c r="AB715" s="283"/>
      <c r="AC715" s="283"/>
      <c r="AD715" s="283"/>
      <c r="AE715" s="283"/>
      <c r="AF715" s="283"/>
      <c r="AG715" s="283"/>
      <c r="AH715" s="283"/>
      <c r="AI715" s="283"/>
      <c r="AJ715" s="283"/>
    </row>
    <row r="716" ht="15.75" customHeight="1">
      <c r="B716" s="283"/>
      <c r="C716" s="283"/>
      <c r="D716" s="283"/>
      <c r="E716" s="283"/>
      <c r="F716" s="283"/>
      <c r="G716" s="283"/>
      <c r="H716" s="283"/>
      <c r="I716" s="283"/>
      <c r="J716" s="283"/>
      <c r="K716" s="283"/>
      <c r="L716" s="283"/>
      <c r="M716" s="283"/>
      <c r="N716" s="283"/>
      <c r="O716" s="283"/>
      <c r="P716" s="283"/>
      <c r="Q716" s="283"/>
      <c r="R716" s="283"/>
      <c r="S716" s="283"/>
      <c r="T716" s="283"/>
      <c r="U716" s="283"/>
      <c r="V716" s="283"/>
      <c r="W716" s="283"/>
      <c r="X716" s="283"/>
      <c r="Y716" s="283"/>
      <c r="Z716" s="283"/>
      <c r="AA716" s="283"/>
      <c r="AB716" s="283"/>
      <c r="AC716" s="283"/>
      <c r="AD716" s="283"/>
      <c r="AE716" s="283"/>
      <c r="AF716" s="283"/>
      <c r="AG716" s="283"/>
      <c r="AH716" s="283"/>
      <c r="AI716" s="283"/>
      <c r="AJ716" s="283"/>
    </row>
    <row r="717" ht="15.75" customHeight="1">
      <c r="B717" s="283"/>
      <c r="C717" s="283"/>
      <c r="D717" s="283"/>
      <c r="E717" s="283"/>
      <c r="F717" s="283"/>
      <c r="G717" s="283"/>
      <c r="H717" s="283"/>
      <c r="I717" s="283"/>
      <c r="J717" s="283"/>
      <c r="K717" s="283"/>
      <c r="L717" s="283"/>
      <c r="M717" s="283"/>
      <c r="N717" s="283"/>
      <c r="O717" s="283"/>
      <c r="P717" s="283"/>
      <c r="Q717" s="283"/>
      <c r="R717" s="283"/>
      <c r="S717" s="283"/>
      <c r="T717" s="283"/>
      <c r="U717" s="283"/>
      <c r="V717" s="283"/>
      <c r="W717" s="283"/>
      <c r="X717" s="283"/>
      <c r="Y717" s="283"/>
      <c r="Z717" s="283"/>
      <c r="AA717" s="283"/>
      <c r="AB717" s="283"/>
      <c r="AC717" s="283"/>
      <c r="AD717" s="283"/>
      <c r="AE717" s="283"/>
      <c r="AF717" s="283"/>
      <c r="AG717" s="283"/>
      <c r="AH717" s="283"/>
      <c r="AI717" s="283"/>
      <c r="AJ717" s="283"/>
    </row>
    <row r="718" ht="15.75" customHeight="1">
      <c r="B718" s="283"/>
      <c r="C718" s="283"/>
      <c r="D718" s="283"/>
      <c r="E718" s="283"/>
      <c r="F718" s="283"/>
      <c r="G718" s="283"/>
      <c r="H718" s="283"/>
      <c r="I718" s="283"/>
      <c r="J718" s="283"/>
      <c r="K718" s="283"/>
      <c r="L718" s="283"/>
      <c r="M718" s="283"/>
      <c r="N718" s="283"/>
      <c r="O718" s="283"/>
      <c r="P718" s="283"/>
      <c r="Q718" s="283"/>
      <c r="R718" s="283"/>
      <c r="S718" s="283"/>
      <c r="T718" s="283"/>
      <c r="U718" s="283"/>
      <c r="V718" s="283"/>
      <c r="W718" s="283"/>
      <c r="X718" s="283"/>
      <c r="Y718" s="283"/>
      <c r="Z718" s="283"/>
      <c r="AA718" s="283"/>
      <c r="AB718" s="283"/>
      <c r="AC718" s="283"/>
      <c r="AD718" s="283"/>
      <c r="AE718" s="283"/>
      <c r="AF718" s="283"/>
      <c r="AG718" s="283"/>
      <c r="AH718" s="283"/>
      <c r="AI718" s="283"/>
      <c r="AJ718" s="283"/>
    </row>
    <row r="719" ht="15.75" customHeight="1">
      <c r="B719" s="283"/>
      <c r="C719" s="283"/>
      <c r="D719" s="283"/>
      <c r="E719" s="283"/>
      <c r="F719" s="283"/>
      <c r="G719" s="283"/>
      <c r="H719" s="283"/>
      <c r="I719" s="283"/>
      <c r="J719" s="283"/>
      <c r="K719" s="283"/>
      <c r="L719" s="283"/>
      <c r="M719" s="283"/>
      <c r="N719" s="283"/>
      <c r="O719" s="283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  <c r="Z719" s="283"/>
      <c r="AA719" s="283"/>
      <c r="AB719" s="283"/>
      <c r="AC719" s="283"/>
      <c r="AD719" s="283"/>
      <c r="AE719" s="283"/>
      <c r="AF719" s="283"/>
      <c r="AG719" s="283"/>
      <c r="AH719" s="283"/>
      <c r="AI719" s="283"/>
      <c r="AJ719" s="283"/>
    </row>
    <row r="720" ht="15.75" customHeight="1">
      <c r="B720" s="283"/>
      <c r="C720" s="283"/>
      <c r="D720" s="283"/>
      <c r="E720" s="283"/>
      <c r="F720" s="283"/>
      <c r="G720" s="283"/>
      <c r="H720" s="283"/>
      <c r="I720" s="283"/>
      <c r="J720" s="283"/>
      <c r="K720" s="283"/>
      <c r="L720" s="283"/>
      <c r="M720" s="283"/>
      <c r="N720" s="283"/>
      <c r="O720" s="283"/>
      <c r="P720" s="283"/>
      <c r="Q720" s="283"/>
      <c r="R720" s="283"/>
      <c r="S720" s="283"/>
      <c r="T720" s="283"/>
      <c r="U720" s="283"/>
      <c r="V720" s="283"/>
      <c r="W720" s="283"/>
      <c r="X720" s="283"/>
      <c r="Y720" s="283"/>
      <c r="Z720" s="283"/>
      <c r="AA720" s="283"/>
      <c r="AB720" s="283"/>
      <c r="AC720" s="283"/>
      <c r="AD720" s="283"/>
      <c r="AE720" s="283"/>
      <c r="AF720" s="283"/>
      <c r="AG720" s="283"/>
      <c r="AH720" s="283"/>
      <c r="AI720" s="283"/>
      <c r="AJ720" s="283"/>
    </row>
    <row r="721" ht="15.75" customHeight="1">
      <c r="B721" s="283"/>
      <c r="C721" s="283"/>
      <c r="D721" s="283"/>
      <c r="E721" s="283"/>
      <c r="F721" s="283"/>
      <c r="G721" s="283"/>
      <c r="H721" s="283"/>
      <c r="I721" s="283"/>
      <c r="J721" s="283"/>
      <c r="K721" s="283"/>
      <c r="L721" s="283"/>
      <c r="M721" s="283"/>
      <c r="N721" s="283"/>
      <c r="O721" s="283"/>
      <c r="P721" s="283"/>
      <c r="Q721" s="283"/>
      <c r="R721" s="283"/>
      <c r="S721" s="283"/>
      <c r="T721" s="283"/>
      <c r="U721" s="283"/>
      <c r="V721" s="283"/>
      <c r="W721" s="283"/>
      <c r="X721" s="283"/>
      <c r="Y721" s="283"/>
      <c r="Z721" s="283"/>
      <c r="AA721" s="283"/>
      <c r="AB721" s="283"/>
      <c r="AC721" s="283"/>
      <c r="AD721" s="283"/>
      <c r="AE721" s="283"/>
      <c r="AF721" s="283"/>
      <c r="AG721" s="283"/>
      <c r="AH721" s="283"/>
      <c r="AI721" s="283"/>
      <c r="AJ721" s="283"/>
    </row>
    <row r="722" ht="15.75" customHeight="1">
      <c r="B722" s="283"/>
      <c r="C722" s="283"/>
      <c r="D722" s="283"/>
      <c r="E722" s="283"/>
      <c r="F722" s="283"/>
      <c r="G722" s="283"/>
      <c r="H722" s="283"/>
      <c r="I722" s="283"/>
      <c r="J722" s="283"/>
      <c r="K722" s="283"/>
      <c r="L722" s="283"/>
      <c r="M722" s="283"/>
      <c r="N722" s="283"/>
      <c r="O722" s="283"/>
      <c r="P722" s="283"/>
      <c r="Q722" s="283"/>
      <c r="R722" s="283"/>
      <c r="S722" s="283"/>
      <c r="T722" s="283"/>
      <c r="U722" s="283"/>
      <c r="V722" s="283"/>
      <c r="W722" s="283"/>
      <c r="X722" s="283"/>
      <c r="Y722" s="283"/>
      <c r="Z722" s="283"/>
      <c r="AA722" s="283"/>
      <c r="AB722" s="283"/>
      <c r="AC722" s="283"/>
      <c r="AD722" s="283"/>
      <c r="AE722" s="283"/>
      <c r="AF722" s="283"/>
      <c r="AG722" s="283"/>
      <c r="AH722" s="283"/>
      <c r="AI722" s="283"/>
      <c r="AJ722" s="283"/>
    </row>
    <row r="723" ht="15.75" customHeight="1">
      <c r="B723" s="283"/>
      <c r="C723" s="283"/>
      <c r="D723" s="283"/>
      <c r="E723" s="283"/>
      <c r="F723" s="283"/>
      <c r="G723" s="283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  <c r="Z723" s="283"/>
      <c r="AA723" s="283"/>
      <c r="AB723" s="283"/>
      <c r="AC723" s="283"/>
      <c r="AD723" s="283"/>
      <c r="AE723" s="283"/>
      <c r="AF723" s="283"/>
      <c r="AG723" s="283"/>
      <c r="AH723" s="283"/>
      <c r="AI723" s="283"/>
      <c r="AJ723" s="283"/>
    </row>
    <row r="724" ht="15.75" customHeight="1">
      <c r="B724" s="283"/>
      <c r="C724" s="283"/>
      <c r="D724" s="283"/>
      <c r="E724" s="283"/>
      <c r="F724" s="283"/>
      <c r="G724" s="283"/>
      <c r="H724" s="283"/>
      <c r="I724" s="283"/>
      <c r="J724" s="283"/>
      <c r="K724" s="283"/>
      <c r="L724" s="283"/>
      <c r="M724" s="283"/>
      <c r="N724" s="283"/>
      <c r="O724" s="283"/>
      <c r="P724" s="283"/>
      <c r="Q724" s="283"/>
      <c r="R724" s="283"/>
      <c r="S724" s="283"/>
      <c r="T724" s="283"/>
      <c r="U724" s="283"/>
      <c r="V724" s="283"/>
      <c r="W724" s="283"/>
      <c r="X724" s="283"/>
      <c r="Y724" s="283"/>
      <c r="Z724" s="283"/>
      <c r="AA724" s="283"/>
      <c r="AB724" s="283"/>
      <c r="AC724" s="283"/>
      <c r="AD724" s="283"/>
      <c r="AE724" s="283"/>
      <c r="AF724" s="283"/>
      <c r="AG724" s="283"/>
      <c r="AH724" s="283"/>
      <c r="AI724" s="283"/>
      <c r="AJ724" s="283"/>
    </row>
    <row r="725" ht="15.75" customHeight="1">
      <c r="B725" s="283"/>
      <c r="C725" s="283"/>
      <c r="D725" s="283"/>
      <c r="E725" s="283"/>
      <c r="F725" s="283"/>
      <c r="G725" s="283"/>
      <c r="H725" s="283"/>
      <c r="I725" s="283"/>
      <c r="J725" s="283"/>
      <c r="K725" s="283"/>
      <c r="L725" s="283"/>
      <c r="M725" s="283"/>
      <c r="N725" s="283"/>
      <c r="O725" s="283"/>
      <c r="P725" s="283"/>
      <c r="Q725" s="283"/>
      <c r="R725" s="283"/>
      <c r="S725" s="283"/>
      <c r="T725" s="283"/>
      <c r="U725" s="283"/>
      <c r="V725" s="283"/>
      <c r="W725" s="283"/>
      <c r="X725" s="283"/>
      <c r="Y725" s="283"/>
      <c r="Z725" s="283"/>
      <c r="AA725" s="283"/>
      <c r="AB725" s="283"/>
      <c r="AC725" s="283"/>
      <c r="AD725" s="283"/>
      <c r="AE725" s="283"/>
      <c r="AF725" s="283"/>
      <c r="AG725" s="283"/>
      <c r="AH725" s="283"/>
      <c r="AI725" s="283"/>
      <c r="AJ725" s="283"/>
    </row>
    <row r="726" ht="15.75" customHeight="1">
      <c r="B726" s="283"/>
      <c r="C726" s="283"/>
      <c r="D726" s="283"/>
      <c r="E726" s="283"/>
      <c r="F726" s="283"/>
      <c r="G726" s="283"/>
      <c r="H726" s="283"/>
      <c r="I726" s="283"/>
      <c r="J726" s="283"/>
      <c r="K726" s="283"/>
      <c r="L726" s="283"/>
      <c r="M726" s="283"/>
      <c r="N726" s="283"/>
      <c r="O726" s="283"/>
      <c r="P726" s="283"/>
      <c r="Q726" s="283"/>
      <c r="R726" s="283"/>
      <c r="S726" s="283"/>
      <c r="T726" s="283"/>
      <c r="U726" s="283"/>
      <c r="V726" s="283"/>
      <c r="W726" s="283"/>
      <c r="X726" s="283"/>
      <c r="Y726" s="283"/>
      <c r="Z726" s="283"/>
      <c r="AA726" s="283"/>
      <c r="AB726" s="283"/>
      <c r="AC726" s="283"/>
      <c r="AD726" s="283"/>
      <c r="AE726" s="283"/>
      <c r="AF726" s="283"/>
      <c r="AG726" s="283"/>
      <c r="AH726" s="283"/>
      <c r="AI726" s="283"/>
      <c r="AJ726" s="283"/>
    </row>
    <row r="727" ht="15.75" customHeight="1">
      <c r="B727" s="283"/>
      <c r="C727" s="283"/>
      <c r="D727" s="283"/>
      <c r="E727" s="283"/>
      <c r="F727" s="283"/>
      <c r="G727" s="283"/>
      <c r="H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  <c r="Z727" s="283"/>
      <c r="AA727" s="283"/>
      <c r="AB727" s="283"/>
      <c r="AC727" s="283"/>
      <c r="AD727" s="283"/>
      <c r="AE727" s="283"/>
      <c r="AF727" s="283"/>
      <c r="AG727" s="283"/>
      <c r="AH727" s="283"/>
      <c r="AI727" s="283"/>
      <c r="AJ727" s="283"/>
    </row>
    <row r="728" ht="15.75" customHeight="1">
      <c r="B728" s="283"/>
      <c r="C728" s="283"/>
      <c r="D728" s="283"/>
      <c r="E728" s="283"/>
      <c r="F728" s="283"/>
      <c r="G728" s="283"/>
      <c r="H728" s="283"/>
      <c r="I728" s="283"/>
      <c r="J728" s="283"/>
      <c r="K728" s="283"/>
      <c r="L728" s="283"/>
      <c r="M728" s="283"/>
      <c r="N728" s="283"/>
      <c r="O728" s="283"/>
      <c r="P728" s="283"/>
      <c r="Q728" s="283"/>
      <c r="R728" s="283"/>
      <c r="S728" s="283"/>
      <c r="T728" s="283"/>
      <c r="U728" s="283"/>
      <c r="V728" s="283"/>
      <c r="W728" s="283"/>
      <c r="X728" s="283"/>
      <c r="Y728" s="283"/>
      <c r="Z728" s="283"/>
      <c r="AA728" s="283"/>
      <c r="AB728" s="283"/>
      <c r="AC728" s="283"/>
      <c r="AD728" s="283"/>
      <c r="AE728" s="283"/>
      <c r="AF728" s="283"/>
      <c r="AG728" s="283"/>
      <c r="AH728" s="283"/>
      <c r="AI728" s="283"/>
      <c r="AJ728" s="283"/>
    </row>
    <row r="729" ht="15.75" customHeight="1">
      <c r="B729" s="283"/>
      <c r="C729" s="283"/>
      <c r="D729" s="283"/>
      <c r="E729" s="283"/>
      <c r="F729" s="283"/>
      <c r="G729" s="283"/>
      <c r="H729" s="283"/>
      <c r="I729" s="283"/>
      <c r="J729" s="283"/>
      <c r="K729" s="283"/>
      <c r="L729" s="283"/>
      <c r="M729" s="283"/>
      <c r="N729" s="283"/>
      <c r="O729" s="283"/>
      <c r="P729" s="283"/>
      <c r="Q729" s="283"/>
      <c r="R729" s="283"/>
      <c r="S729" s="283"/>
      <c r="T729" s="283"/>
      <c r="U729" s="283"/>
      <c r="V729" s="283"/>
      <c r="W729" s="283"/>
      <c r="X729" s="283"/>
      <c r="Y729" s="283"/>
      <c r="Z729" s="283"/>
      <c r="AA729" s="283"/>
      <c r="AB729" s="283"/>
      <c r="AC729" s="283"/>
      <c r="AD729" s="283"/>
      <c r="AE729" s="283"/>
      <c r="AF729" s="283"/>
      <c r="AG729" s="283"/>
      <c r="AH729" s="283"/>
      <c r="AI729" s="283"/>
      <c r="AJ729" s="283"/>
    </row>
    <row r="730" ht="15.75" customHeight="1">
      <c r="B730" s="283"/>
      <c r="C730" s="283"/>
      <c r="D730" s="283"/>
      <c r="E730" s="283"/>
      <c r="F730" s="283"/>
      <c r="G730" s="283"/>
      <c r="H730" s="283"/>
      <c r="I730" s="283"/>
      <c r="J730" s="283"/>
      <c r="K730" s="283"/>
      <c r="L730" s="283"/>
      <c r="M730" s="283"/>
      <c r="N730" s="283"/>
      <c r="O730" s="283"/>
      <c r="P730" s="283"/>
      <c r="Q730" s="283"/>
      <c r="R730" s="283"/>
      <c r="S730" s="283"/>
      <c r="T730" s="283"/>
      <c r="U730" s="283"/>
      <c r="V730" s="283"/>
      <c r="W730" s="283"/>
      <c r="X730" s="283"/>
      <c r="Y730" s="283"/>
      <c r="Z730" s="283"/>
      <c r="AA730" s="283"/>
      <c r="AB730" s="283"/>
      <c r="AC730" s="283"/>
      <c r="AD730" s="283"/>
      <c r="AE730" s="283"/>
      <c r="AF730" s="283"/>
      <c r="AG730" s="283"/>
      <c r="AH730" s="283"/>
      <c r="AI730" s="283"/>
      <c r="AJ730" s="283"/>
    </row>
    <row r="731" ht="15.75" customHeight="1">
      <c r="B731" s="283"/>
      <c r="C731" s="283"/>
      <c r="D731" s="283"/>
      <c r="E731" s="283"/>
      <c r="F731" s="283"/>
      <c r="G731" s="283"/>
      <c r="H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Y731" s="283"/>
      <c r="Z731" s="283"/>
      <c r="AA731" s="283"/>
      <c r="AB731" s="283"/>
      <c r="AC731" s="283"/>
      <c r="AD731" s="283"/>
      <c r="AE731" s="283"/>
      <c r="AF731" s="283"/>
      <c r="AG731" s="283"/>
      <c r="AH731" s="283"/>
      <c r="AI731" s="283"/>
      <c r="AJ731" s="283"/>
    </row>
    <row r="732" ht="15.75" customHeight="1">
      <c r="B732" s="283"/>
      <c r="C732" s="283"/>
      <c r="D732" s="283"/>
      <c r="E732" s="283"/>
      <c r="F732" s="283"/>
      <c r="G732" s="283"/>
      <c r="H732" s="283"/>
      <c r="I732" s="283"/>
      <c r="J732" s="283"/>
      <c r="K732" s="283"/>
      <c r="L732" s="283"/>
      <c r="M732" s="283"/>
      <c r="N732" s="283"/>
      <c r="O732" s="283"/>
      <c r="P732" s="283"/>
      <c r="Q732" s="283"/>
      <c r="R732" s="283"/>
      <c r="S732" s="283"/>
      <c r="T732" s="283"/>
      <c r="U732" s="283"/>
      <c r="V732" s="283"/>
      <c r="W732" s="283"/>
      <c r="X732" s="283"/>
      <c r="Y732" s="283"/>
      <c r="Z732" s="283"/>
      <c r="AA732" s="283"/>
      <c r="AB732" s="283"/>
      <c r="AC732" s="283"/>
      <c r="AD732" s="283"/>
      <c r="AE732" s="283"/>
      <c r="AF732" s="283"/>
      <c r="AG732" s="283"/>
      <c r="AH732" s="283"/>
      <c r="AI732" s="283"/>
      <c r="AJ732" s="283"/>
    </row>
    <row r="733" ht="15.75" customHeight="1">
      <c r="B733" s="283"/>
      <c r="C733" s="283"/>
      <c r="D733" s="283"/>
      <c r="E733" s="283"/>
      <c r="F733" s="283"/>
      <c r="G733" s="283"/>
      <c r="H733" s="283"/>
      <c r="I733" s="283"/>
      <c r="J733" s="283"/>
      <c r="K733" s="283"/>
      <c r="L733" s="283"/>
      <c r="M733" s="283"/>
      <c r="N733" s="283"/>
      <c r="O733" s="283"/>
      <c r="P733" s="283"/>
      <c r="Q733" s="283"/>
      <c r="R733" s="283"/>
      <c r="S733" s="283"/>
      <c r="T733" s="283"/>
      <c r="U733" s="283"/>
      <c r="V733" s="283"/>
      <c r="W733" s="283"/>
      <c r="X733" s="283"/>
      <c r="Y733" s="283"/>
      <c r="Z733" s="283"/>
      <c r="AA733" s="283"/>
      <c r="AB733" s="283"/>
      <c r="AC733" s="283"/>
      <c r="AD733" s="283"/>
      <c r="AE733" s="283"/>
      <c r="AF733" s="283"/>
      <c r="AG733" s="283"/>
      <c r="AH733" s="283"/>
      <c r="AI733" s="283"/>
      <c r="AJ733" s="283"/>
    </row>
    <row r="734" ht="15.75" customHeight="1">
      <c r="B734" s="283"/>
      <c r="C734" s="283"/>
      <c r="D734" s="283"/>
      <c r="E734" s="283"/>
      <c r="F734" s="283"/>
      <c r="G734" s="283"/>
      <c r="H734" s="283"/>
      <c r="I734" s="283"/>
      <c r="J734" s="283"/>
      <c r="K734" s="283"/>
      <c r="L734" s="283"/>
      <c r="M734" s="283"/>
      <c r="N734" s="283"/>
      <c r="O734" s="283"/>
      <c r="P734" s="283"/>
      <c r="Q734" s="283"/>
      <c r="R734" s="283"/>
      <c r="S734" s="283"/>
      <c r="T734" s="283"/>
      <c r="U734" s="283"/>
      <c r="V734" s="283"/>
      <c r="W734" s="283"/>
      <c r="X734" s="283"/>
      <c r="Y734" s="283"/>
      <c r="Z734" s="283"/>
      <c r="AA734" s="283"/>
      <c r="AB734" s="283"/>
      <c r="AC734" s="283"/>
      <c r="AD734" s="283"/>
      <c r="AE734" s="283"/>
      <c r="AF734" s="283"/>
      <c r="AG734" s="283"/>
      <c r="AH734" s="283"/>
      <c r="AI734" s="283"/>
      <c r="AJ734" s="283"/>
    </row>
    <row r="735" ht="15.75" customHeight="1">
      <c r="B735" s="283"/>
      <c r="C735" s="283"/>
      <c r="D735" s="283"/>
      <c r="E735" s="283"/>
      <c r="F735" s="283"/>
      <c r="G735" s="283"/>
      <c r="H735" s="283"/>
      <c r="I735" s="283"/>
      <c r="J735" s="283"/>
      <c r="K735" s="283"/>
      <c r="L735" s="283"/>
      <c r="M735" s="283"/>
      <c r="N735" s="283"/>
      <c r="O735" s="283"/>
      <c r="P735" s="283"/>
      <c r="Q735" s="283"/>
      <c r="R735" s="283"/>
      <c r="S735" s="283"/>
      <c r="T735" s="283"/>
      <c r="U735" s="283"/>
      <c r="V735" s="283"/>
      <c r="W735" s="283"/>
      <c r="X735" s="283"/>
      <c r="Y735" s="283"/>
      <c r="Z735" s="283"/>
      <c r="AA735" s="283"/>
      <c r="AB735" s="283"/>
      <c r="AC735" s="283"/>
      <c r="AD735" s="283"/>
      <c r="AE735" s="283"/>
      <c r="AF735" s="283"/>
      <c r="AG735" s="283"/>
      <c r="AH735" s="283"/>
      <c r="AI735" s="283"/>
      <c r="AJ735" s="283"/>
    </row>
    <row r="736" ht="15.75" customHeight="1">
      <c r="B736" s="283"/>
      <c r="C736" s="283"/>
      <c r="D736" s="283"/>
      <c r="E736" s="283"/>
      <c r="F736" s="283"/>
      <c r="G736" s="283"/>
      <c r="H736" s="283"/>
      <c r="I736" s="283"/>
      <c r="J736" s="283"/>
      <c r="K736" s="283"/>
      <c r="L736" s="283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  <c r="Z736" s="283"/>
      <c r="AA736" s="283"/>
      <c r="AB736" s="283"/>
      <c r="AC736" s="283"/>
      <c r="AD736" s="283"/>
      <c r="AE736" s="283"/>
      <c r="AF736" s="283"/>
      <c r="AG736" s="283"/>
      <c r="AH736" s="283"/>
      <c r="AI736" s="283"/>
      <c r="AJ736" s="283"/>
    </row>
    <row r="737" ht="15.75" customHeight="1">
      <c r="B737" s="283"/>
      <c r="C737" s="283"/>
      <c r="D737" s="283"/>
      <c r="E737" s="283"/>
      <c r="F737" s="283"/>
      <c r="G737" s="283"/>
      <c r="H737" s="283"/>
      <c r="I737" s="283"/>
      <c r="J737" s="283"/>
      <c r="K737" s="283"/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  <c r="Z737" s="283"/>
      <c r="AA737" s="283"/>
      <c r="AB737" s="283"/>
      <c r="AC737" s="283"/>
      <c r="AD737" s="283"/>
      <c r="AE737" s="283"/>
      <c r="AF737" s="283"/>
      <c r="AG737" s="283"/>
      <c r="AH737" s="283"/>
      <c r="AI737" s="283"/>
      <c r="AJ737" s="283"/>
    </row>
    <row r="738" ht="15.75" customHeight="1">
      <c r="B738" s="283"/>
      <c r="C738" s="283"/>
      <c r="D738" s="283"/>
      <c r="E738" s="283"/>
      <c r="F738" s="283"/>
      <c r="G738" s="283"/>
      <c r="H738" s="283"/>
      <c r="I738" s="283"/>
      <c r="J738" s="283"/>
      <c r="K738" s="283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3"/>
      <c r="AI738" s="283"/>
      <c r="AJ738" s="283"/>
    </row>
    <row r="739" ht="15.75" customHeight="1">
      <c r="B739" s="283"/>
      <c r="C739" s="283"/>
      <c r="D739" s="283"/>
      <c r="E739" s="283"/>
      <c r="F739" s="283"/>
      <c r="G739" s="283"/>
      <c r="H739" s="283"/>
      <c r="I739" s="283"/>
      <c r="J739" s="283"/>
      <c r="K739" s="283"/>
      <c r="L739" s="283"/>
      <c r="M739" s="283"/>
      <c r="N739" s="283"/>
      <c r="O739" s="283"/>
      <c r="P739" s="283"/>
      <c r="Q739" s="283"/>
      <c r="R739" s="283"/>
      <c r="S739" s="283"/>
      <c r="T739" s="283"/>
      <c r="U739" s="283"/>
      <c r="V739" s="283"/>
      <c r="W739" s="283"/>
      <c r="X739" s="283"/>
      <c r="Y739" s="283"/>
      <c r="Z739" s="283"/>
      <c r="AA739" s="283"/>
      <c r="AB739" s="283"/>
      <c r="AC739" s="283"/>
      <c r="AD739" s="283"/>
      <c r="AE739" s="283"/>
      <c r="AF739" s="283"/>
      <c r="AG739" s="283"/>
      <c r="AH739" s="283"/>
      <c r="AI739" s="283"/>
      <c r="AJ739" s="283"/>
    </row>
    <row r="740" ht="15.75" customHeight="1">
      <c r="B740" s="283"/>
      <c r="C740" s="283"/>
      <c r="D740" s="283"/>
      <c r="E740" s="283"/>
      <c r="F740" s="283"/>
      <c r="G740" s="283"/>
      <c r="H740" s="283"/>
      <c r="I740" s="283"/>
      <c r="J740" s="283"/>
      <c r="K740" s="283"/>
      <c r="L740" s="283"/>
      <c r="M740" s="283"/>
      <c r="N740" s="283"/>
      <c r="O740" s="283"/>
      <c r="P740" s="283"/>
      <c r="Q740" s="283"/>
      <c r="R740" s="283"/>
      <c r="S740" s="283"/>
      <c r="T740" s="283"/>
      <c r="U740" s="283"/>
      <c r="V740" s="283"/>
      <c r="W740" s="283"/>
      <c r="X740" s="283"/>
      <c r="Y740" s="283"/>
      <c r="Z740" s="283"/>
      <c r="AA740" s="283"/>
      <c r="AB740" s="283"/>
      <c r="AC740" s="283"/>
      <c r="AD740" s="283"/>
      <c r="AE740" s="283"/>
      <c r="AF740" s="283"/>
      <c r="AG740" s="283"/>
      <c r="AH740" s="283"/>
      <c r="AI740" s="283"/>
      <c r="AJ740" s="283"/>
    </row>
    <row r="741" ht="15.75" customHeight="1">
      <c r="B741" s="283"/>
      <c r="C741" s="283"/>
      <c r="D741" s="283"/>
      <c r="E741" s="283"/>
      <c r="F741" s="283"/>
      <c r="G741" s="283"/>
      <c r="H741" s="283"/>
      <c r="I741" s="283"/>
      <c r="J741" s="283"/>
      <c r="K741" s="283"/>
      <c r="L741" s="283"/>
      <c r="M741" s="283"/>
      <c r="N741" s="283"/>
      <c r="O741" s="283"/>
      <c r="P741" s="283"/>
      <c r="Q741" s="283"/>
      <c r="R741" s="283"/>
      <c r="S741" s="283"/>
      <c r="T741" s="283"/>
      <c r="U741" s="283"/>
      <c r="V741" s="283"/>
      <c r="W741" s="283"/>
      <c r="X741" s="283"/>
      <c r="Y741" s="283"/>
      <c r="Z741" s="283"/>
      <c r="AA741" s="283"/>
      <c r="AB741" s="283"/>
      <c r="AC741" s="283"/>
      <c r="AD741" s="283"/>
      <c r="AE741" s="283"/>
      <c r="AF741" s="283"/>
      <c r="AG741" s="283"/>
      <c r="AH741" s="283"/>
      <c r="AI741" s="283"/>
      <c r="AJ741" s="283"/>
    </row>
    <row r="742" ht="15.75" customHeight="1">
      <c r="B742" s="283"/>
      <c r="C742" s="283"/>
      <c r="D742" s="283"/>
      <c r="E742" s="283"/>
      <c r="F742" s="283"/>
      <c r="G742" s="283"/>
      <c r="H742" s="283"/>
      <c r="I742" s="283"/>
      <c r="J742" s="283"/>
      <c r="K742" s="283"/>
      <c r="L742" s="283"/>
      <c r="M742" s="283"/>
      <c r="N742" s="283"/>
      <c r="O742" s="283"/>
      <c r="P742" s="283"/>
      <c r="Q742" s="283"/>
      <c r="R742" s="283"/>
      <c r="S742" s="283"/>
      <c r="T742" s="283"/>
      <c r="U742" s="283"/>
      <c r="V742" s="283"/>
      <c r="W742" s="283"/>
      <c r="X742" s="283"/>
      <c r="Y742" s="283"/>
      <c r="Z742" s="283"/>
      <c r="AA742" s="283"/>
      <c r="AB742" s="283"/>
      <c r="AC742" s="283"/>
      <c r="AD742" s="283"/>
      <c r="AE742" s="283"/>
      <c r="AF742" s="283"/>
      <c r="AG742" s="283"/>
      <c r="AH742" s="283"/>
      <c r="AI742" s="283"/>
      <c r="AJ742" s="283"/>
    </row>
    <row r="743" ht="15.75" customHeight="1">
      <c r="B743" s="283"/>
      <c r="C743" s="283"/>
      <c r="D743" s="283"/>
      <c r="E743" s="283"/>
      <c r="F743" s="283"/>
      <c r="G743" s="283"/>
      <c r="H743" s="283"/>
      <c r="I743" s="283"/>
      <c r="J743" s="283"/>
      <c r="K743" s="283"/>
      <c r="L743" s="283"/>
      <c r="M743" s="283"/>
      <c r="N743" s="283"/>
      <c r="O743" s="283"/>
      <c r="P743" s="283"/>
      <c r="Q743" s="283"/>
      <c r="R743" s="283"/>
      <c r="S743" s="283"/>
      <c r="T743" s="283"/>
      <c r="U743" s="283"/>
      <c r="V743" s="283"/>
      <c r="W743" s="283"/>
      <c r="X743" s="283"/>
      <c r="Y743" s="283"/>
      <c r="Z743" s="283"/>
      <c r="AA743" s="283"/>
      <c r="AB743" s="283"/>
      <c r="AC743" s="283"/>
      <c r="AD743" s="283"/>
      <c r="AE743" s="283"/>
      <c r="AF743" s="283"/>
      <c r="AG743" s="283"/>
      <c r="AH743" s="283"/>
      <c r="AI743" s="283"/>
      <c r="AJ743" s="283"/>
    </row>
    <row r="744" ht="15.75" customHeight="1">
      <c r="B744" s="283"/>
      <c r="C744" s="283"/>
      <c r="D744" s="283"/>
      <c r="E744" s="283"/>
      <c r="F744" s="283"/>
      <c r="G744" s="283"/>
      <c r="H744" s="283"/>
      <c r="I744" s="283"/>
      <c r="J744" s="283"/>
      <c r="K744" s="283"/>
      <c r="L744" s="283"/>
      <c r="M744" s="283"/>
      <c r="N744" s="283"/>
      <c r="O744" s="283"/>
      <c r="P744" s="283"/>
      <c r="Q744" s="283"/>
      <c r="R744" s="283"/>
      <c r="S744" s="283"/>
      <c r="T744" s="283"/>
      <c r="U744" s="283"/>
      <c r="V744" s="283"/>
      <c r="W744" s="283"/>
      <c r="X744" s="283"/>
      <c r="Y744" s="283"/>
      <c r="Z744" s="283"/>
      <c r="AA744" s="283"/>
      <c r="AB744" s="283"/>
      <c r="AC744" s="283"/>
      <c r="AD744" s="283"/>
      <c r="AE744" s="283"/>
      <c r="AF744" s="283"/>
      <c r="AG744" s="283"/>
      <c r="AH744" s="283"/>
      <c r="AI744" s="283"/>
      <c r="AJ744" s="283"/>
    </row>
    <row r="745" ht="15.75" customHeight="1">
      <c r="B745" s="283"/>
      <c r="C745" s="283"/>
      <c r="D745" s="283"/>
      <c r="E745" s="283"/>
      <c r="F745" s="283"/>
      <c r="G745" s="283"/>
      <c r="H745" s="283"/>
      <c r="I745" s="283"/>
      <c r="J745" s="283"/>
      <c r="K745" s="283"/>
      <c r="L745" s="283"/>
      <c r="M745" s="283"/>
      <c r="N745" s="283"/>
      <c r="O745" s="283"/>
      <c r="P745" s="283"/>
      <c r="Q745" s="283"/>
      <c r="R745" s="283"/>
      <c r="S745" s="283"/>
      <c r="T745" s="283"/>
      <c r="U745" s="283"/>
      <c r="V745" s="283"/>
      <c r="W745" s="283"/>
      <c r="X745" s="283"/>
      <c r="Y745" s="283"/>
      <c r="Z745" s="283"/>
      <c r="AA745" s="283"/>
      <c r="AB745" s="283"/>
      <c r="AC745" s="283"/>
      <c r="AD745" s="283"/>
      <c r="AE745" s="283"/>
      <c r="AF745" s="283"/>
      <c r="AG745" s="283"/>
      <c r="AH745" s="283"/>
      <c r="AI745" s="283"/>
      <c r="AJ745" s="283"/>
    </row>
    <row r="746" ht="15.75" customHeight="1">
      <c r="B746" s="283"/>
      <c r="C746" s="283"/>
      <c r="D746" s="283"/>
      <c r="E746" s="283"/>
      <c r="F746" s="283"/>
      <c r="G746" s="283"/>
      <c r="H746" s="283"/>
      <c r="I746" s="283"/>
      <c r="J746" s="283"/>
      <c r="K746" s="283"/>
      <c r="L746" s="283"/>
      <c r="M746" s="283"/>
      <c r="N746" s="283"/>
      <c r="O746" s="283"/>
      <c r="P746" s="283"/>
      <c r="Q746" s="283"/>
      <c r="R746" s="283"/>
      <c r="S746" s="283"/>
      <c r="T746" s="283"/>
      <c r="U746" s="283"/>
      <c r="V746" s="283"/>
      <c r="W746" s="283"/>
      <c r="X746" s="283"/>
      <c r="Y746" s="283"/>
      <c r="Z746" s="283"/>
      <c r="AA746" s="283"/>
      <c r="AB746" s="283"/>
      <c r="AC746" s="283"/>
      <c r="AD746" s="283"/>
      <c r="AE746" s="283"/>
      <c r="AF746" s="283"/>
      <c r="AG746" s="283"/>
      <c r="AH746" s="283"/>
      <c r="AI746" s="283"/>
      <c r="AJ746" s="283"/>
    </row>
    <row r="747" ht="15.75" customHeight="1">
      <c r="B747" s="283"/>
      <c r="C747" s="283"/>
      <c r="D747" s="283"/>
      <c r="E747" s="283"/>
      <c r="F747" s="283"/>
      <c r="G747" s="283"/>
      <c r="H747" s="283"/>
      <c r="I747" s="283"/>
      <c r="J747" s="283"/>
      <c r="K747" s="283"/>
      <c r="L747" s="283"/>
      <c r="M747" s="283"/>
      <c r="N747" s="283"/>
      <c r="O747" s="283"/>
      <c r="P747" s="283"/>
      <c r="Q747" s="283"/>
      <c r="R747" s="283"/>
      <c r="S747" s="283"/>
      <c r="T747" s="283"/>
      <c r="U747" s="283"/>
      <c r="V747" s="283"/>
      <c r="W747" s="283"/>
      <c r="X747" s="283"/>
      <c r="Y747" s="283"/>
      <c r="Z747" s="283"/>
      <c r="AA747" s="283"/>
      <c r="AB747" s="283"/>
      <c r="AC747" s="283"/>
      <c r="AD747" s="283"/>
      <c r="AE747" s="283"/>
      <c r="AF747" s="283"/>
      <c r="AG747" s="283"/>
      <c r="AH747" s="283"/>
      <c r="AI747" s="283"/>
      <c r="AJ747" s="283"/>
    </row>
    <row r="748" ht="15.75" customHeight="1">
      <c r="B748" s="283"/>
      <c r="C748" s="283"/>
      <c r="D748" s="283"/>
      <c r="E748" s="283"/>
      <c r="F748" s="283"/>
      <c r="G748" s="283"/>
      <c r="H748" s="283"/>
      <c r="I748" s="283"/>
      <c r="J748" s="283"/>
      <c r="K748" s="283"/>
      <c r="L748" s="283"/>
      <c r="M748" s="283"/>
      <c r="N748" s="283"/>
      <c r="O748" s="283"/>
      <c r="P748" s="283"/>
      <c r="Q748" s="283"/>
      <c r="R748" s="283"/>
      <c r="S748" s="283"/>
      <c r="T748" s="283"/>
      <c r="U748" s="283"/>
      <c r="V748" s="283"/>
      <c r="W748" s="283"/>
      <c r="X748" s="283"/>
      <c r="Y748" s="283"/>
      <c r="Z748" s="283"/>
      <c r="AA748" s="283"/>
      <c r="AB748" s="283"/>
      <c r="AC748" s="283"/>
      <c r="AD748" s="283"/>
      <c r="AE748" s="283"/>
      <c r="AF748" s="283"/>
      <c r="AG748" s="283"/>
      <c r="AH748" s="283"/>
      <c r="AI748" s="283"/>
      <c r="AJ748" s="283"/>
    </row>
    <row r="749" ht="15.75" customHeight="1">
      <c r="B749" s="283"/>
      <c r="C749" s="283"/>
      <c r="D749" s="283"/>
      <c r="E749" s="283"/>
      <c r="F749" s="283"/>
      <c r="G749" s="283"/>
      <c r="H749" s="283"/>
      <c r="I749" s="283"/>
      <c r="J749" s="283"/>
      <c r="K749" s="283"/>
      <c r="L749" s="283"/>
      <c r="M749" s="283"/>
      <c r="N749" s="283"/>
      <c r="O749" s="283"/>
      <c r="P749" s="283"/>
      <c r="Q749" s="283"/>
      <c r="R749" s="283"/>
      <c r="S749" s="283"/>
      <c r="T749" s="283"/>
      <c r="U749" s="283"/>
      <c r="V749" s="283"/>
      <c r="W749" s="283"/>
      <c r="X749" s="283"/>
      <c r="Y749" s="283"/>
      <c r="Z749" s="283"/>
      <c r="AA749" s="283"/>
      <c r="AB749" s="283"/>
      <c r="AC749" s="283"/>
      <c r="AD749" s="283"/>
      <c r="AE749" s="283"/>
      <c r="AF749" s="283"/>
      <c r="AG749" s="283"/>
      <c r="AH749" s="283"/>
      <c r="AI749" s="283"/>
      <c r="AJ749" s="283"/>
    </row>
    <row r="750" ht="15.75" customHeight="1">
      <c r="B750" s="283"/>
      <c r="C750" s="283"/>
      <c r="D750" s="283"/>
      <c r="E750" s="283"/>
      <c r="F750" s="283"/>
      <c r="G750" s="283"/>
      <c r="H750" s="283"/>
      <c r="I750" s="283"/>
      <c r="J750" s="283"/>
      <c r="K750" s="283"/>
      <c r="L750" s="283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  <c r="Z750" s="283"/>
      <c r="AA750" s="283"/>
      <c r="AB750" s="283"/>
      <c r="AC750" s="283"/>
      <c r="AD750" s="283"/>
      <c r="AE750" s="283"/>
      <c r="AF750" s="283"/>
      <c r="AG750" s="283"/>
      <c r="AH750" s="283"/>
      <c r="AI750" s="283"/>
      <c r="AJ750" s="283"/>
    </row>
    <row r="751" ht="15.75" customHeight="1">
      <c r="B751" s="283"/>
      <c r="C751" s="283"/>
      <c r="D751" s="283"/>
      <c r="E751" s="283"/>
      <c r="F751" s="283"/>
      <c r="G751" s="283"/>
      <c r="H751" s="283"/>
      <c r="I751" s="283"/>
      <c r="J751" s="283"/>
      <c r="K751" s="283"/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  <c r="Z751" s="283"/>
      <c r="AA751" s="283"/>
      <c r="AB751" s="283"/>
      <c r="AC751" s="283"/>
      <c r="AD751" s="283"/>
      <c r="AE751" s="283"/>
      <c r="AF751" s="283"/>
      <c r="AG751" s="283"/>
      <c r="AH751" s="283"/>
      <c r="AI751" s="283"/>
      <c r="AJ751" s="283"/>
    </row>
    <row r="752" ht="15.75" customHeight="1">
      <c r="B752" s="283"/>
      <c r="C752" s="283"/>
      <c r="D752" s="283"/>
      <c r="E752" s="283"/>
      <c r="F752" s="283"/>
      <c r="G752" s="283"/>
      <c r="H752" s="283"/>
      <c r="I752" s="283"/>
      <c r="J752" s="283"/>
      <c r="K752" s="283"/>
      <c r="L752" s="283"/>
      <c r="M752" s="283"/>
      <c r="N752" s="283"/>
      <c r="O752" s="283"/>
      <c r="P752" s="283"/>
      <c r="Q752" s="283"/>
      <c r="R752" s="283"/>
      <c r="S752" s="283"/>
      <c r="T752" s="283"/>
      <c r="U752" s="283"/>
      <c r="V752" s="283"/>
      <c r="W752" s="283"/>
      <c r="X752" s="283"/>
      <c r="Y752" s="283"/>
      <c r="Z752" s="283"/>
      <c r="AA752" s="283"/>
      <c r="AB752" s="283"/>
      <c r="AC752" s="283"/>
      <c r="AD752" s="283"/>
      <c r="AE752" s="283"/>
      <c r="AF752" s="283"/>
      <c r="AG752" s="283"/>
      <c r="AH752" s="283"/>
      <c r="AI752" s="283"/>
      <c r="AJ752" s="283"/>
    </row>
    <row r="753" ht="15.75" customHeight="1">
      <c r="B753" s="283"/>
      <c r="C753" s="283"/>
      <c r="D753" s="283"/>
      <c r="E753" s="283"/>
      <c r="F753" s="283"/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3"/>
      <c r="Z753" s="283"/>
      <c r="AA753" s="283"/>
      <c r="AB753" s="283"/>
      <c r="AC753" s="283"/>
      <c r="AD753" s="283"/>
      <c r="AE753" s="283"/>
      <c r="AF753" s="283"/>
      <c r="AG753" s="283"/>
      <c r="AH753" s="283"/>
      <c r="AI753" s="283"/>
      <c r="AJ753" s="283"/>
    </row>
    <row r="754" ht="15.75" customHeight="1">
      <c r="B754" s="283"/>
      <c r="C754" s="283"/>
      <c r="D754" s="283"/>
      <c r="E754" s="283"/>
      <c r="F754" s="283"/>
      <c r="G754" s="283"/>
      <c r="H754" s="283"/>
      <c r="I754" s="283"/>
      <c r="J754" s="283"/>
      <c r="K754" s="283"/>
      <c r="L754" s="283"/>
      <c r="M754" s="283"/>
      <c r="N754" s="283"/>
      <c r="O754" s="283"/>
      <c r="P754" s="283"/>
      <c r="Q754" s="283"/>
      <c r="R754" s="283"/>
      <c r="S754" s="283"/>
      <c r="T754" s="283"/>
      <c r="U754" s="283"/>
      <c r="V754" s="283"/>
      <c r="W754" s="283"/>
      <c r="X754" s="283"/>
      <c r="Y754" s="283"/>
      <c r="Z754" s="283"/>
      <c r="AA754" s="283"/>
      <c r="AB754" s="283"/>
      <c r="AC754" s="283"/>
      <c r="AD754" s="283"/>
      <c r="AE754" s="283"/>
      <c r="AF754" s="283"/>
      <c r="AG754" s="283"/>
      <c r="AH754" s="283"/>
      <c r="AI754" s="283"/>
      <c r="AJ754" s="283"/>
    </row>
    <row r="755" ht="15.75" customHeight="1">
      <c r="B755" s="283"/>
      <c r="C755" s="283"/>
      <c r="D755" s="283"/>
      <c r="E755" s="283"/>
      <c r="F755" s="283"/>
      <c r="G755" s="283"/>
      <c r="H755" s="283"/>
      <c r="I755" s="283"/>
      <c r="J755" s="283"/>
      <c r="K755" s="283"/>
      <c r="L755" s="283"/>
      <c r="M755" s="283"/>
      <c r="N755" s="283"/>
      <c r="O755" s="283"/>
      <c r="P755" s="283"/>
      <c r="Q755" s="283"/>
      <c r="R755" s="283"/>
      <c r="S755" s="283"/>
      <c r="T755" s="283"/>
      <c r="U755" s="283"/>
      <c r="V755" s="283"/>
      <c r="W755" s="283"/>
      <c r="X755" s="283"/>
      <c r="Y755" s="283"/>
      <c r="Z755" s="283"/>
      <c r="AA755" s="283"/>
      <c r="AB755" s="283"/>
      <c r="AC755" s="283"/>
      <c r="AD755" s="283"/>
      <c r="AE755" s="283"/>
      <c r="AF755" s="283"/>
      <c r="AG755" s="283"/>
      <c r="AH755" s="283"/>
      <c r="AI755" s="283"/>
      <c r="AJ755" s="283"/>
    </row>
    <row r="756" ht="15.75" customHeight="1">
      <c r="B756" s="283"/>
      <c r="C756" s="283"/>
      <c r="D756" s="283"/>
      <c r="E756" s="283"/>
      <c r="F756" s="283"/>
      <c r="G756" s="283"/>
      <c r="H756" s="283"/>
      <c r="I756" s="283"/>
      <c r="J756" s="283"/>
      <c r="K756" s="283"/>
      <c r="L756" s="283"/>
      <c r="M756" s="283"/>
      <c r="N756" s="283"/>
      <c r="O756" s="283"/>
      <c r="P756" s="283"/>
      <c r="Q756" s="283"/>
      <c r="R756" s="283"/>
      <c r="S756" s="283"/>
      <c r="T756" s="283"/>
      <c r="U756" s="283"/>
      <c r="V756" s="283"/>
      <c r="W756" s="283"/>
      <c r="X756" s="283"/>
      <c r="Y756" s="283"/>
      <c r="Z756" s="283"/>
      <c r="AA756" s="283"/>
      <c r="AB756" s="283"/>
      <c r="AC756" s="283"/>
      <c r="AD756" s="283"/>
      <c r="AE756" s="283"/>
      <c r="AF756" s="283"/>
      <c r="AG756" s="283"/>
      <c r="AH756" s="283"/>
      <c r="AI756" s="283"/>
      <c r="AJ756" s="283"/>
    </row>
    <row r="757" ht="15.75" customHeight="1">
      <c r="B757" s="283"/>
      <c r="C757" s="283"/>
      <c r="D757" s="283"/>
      <c r="E757" s="283"/>
      <c r="F757" s="283"/>
      <c r="G757" s="283"/>
      <c r="H757" s="283"/>
      <c r="I757" s="283"/>
      <c r="J757" s="283"/>
      <c r="K757" s="283"/>
      <c r="L757" s="283"/>
      <c r="M757" s="283"/>
      <c r="N757" s="283"/>
      <c r="O757" s="283"/>
      <c r="P757" s="283"/>
      <c r="Q757" s="283"/>
      <c r="R757" s="283"/>
      <c r="S757" s="283"/>
      <c r="T757" s="283"/>
      <c r="U757" s="283"/>
      <c r="V757" s="283"/>
      <c r="W757" s="283"/>
      <c r="X757" s="283"/>
      <c r="Y757" s="283"/>
      <c r="Z757" s="283"/>
      <c r="AA757" s="283"/>
      <c r="AB757" s="283"/>
      <c r="AC757" s="283"/>
      <c r="AD757" s="283"/>
      <c r="AE757" s="283"/>
      <c r="AF757" s="283"/>
      <c r="AG757" s="283"/>
      <c r="AH757" s="283"/>
      <c r="AI757" s="283"/>
      <c r="AJ757" s="283"/>
    </row>
    <row r="758" ht="15.75" customHeight="1">
      <c r="B758" s="283"/>
      <c r="C758" s="283"/>
      <c r="D758" s="283"/>
      <c r="E758" s="283"/>
      <c r="F758" s="283"/>
      <c r="G758" s="283"/>
      <c r="H758" s="283"/>
      <c r="I758" s="283"/>
      <c r="J758" s="283"/>
      <c r="K758" s="283"/>
      <c r="L758" s="283"/>
      <c r="M758" s="283"/>
      <c r="N758" s="283"/>
      <c r="O758" s="283"/>
      <c r="P758" s="283"/>
      <c r="Q758" s="283"/>
      <c r="R758" s="283"/>
      <c r="S758" s="283"/>
      <c r="T758" s="283"/>
      <c r="U758" s="283"/>
      <c r="V758" s="283"/>
      <c r="W758" s="283"/>
      <c r="X758" s="283"/>
      <c r="Y758" s="283"/>
      <c r="Z758" s="283"/>
      <c r="AA758" s="283"/>
      <c r="AB758" s="283"/>
      <c r="AC758" s="283"/>
      <c r="AD758" s="283"/>
      <c r="AE758" s="283"/>
      <c r="AF758" s="283"/>
      <c r="AG758" s="283"/>
      <c r="AH758" s="283"/>
      <c r="AI758" s="283"/>
      <c r="AJ758" s="283"/>
    </row>
    <row r="759" ht="15.75" customHeight="1">
      <c r="B759" s="283"/>
      <c r="C759" s="283"/>
      <c r="D759" s="283"/>
      <c r="E759" s="283"/>
      <c r="F759" s="283"/>
      <c r="G759" s="283"/>
      <c r="H759" s="283"/>
      <c r="I759" s="283"/>
      <c r="J759" s="283"/>
      <c r="K759" s="283"/>
      <c r="L759" s="283"/>
      <c r="M759" s="283"/>
      <c r="N759" s="283"/>
      <c r="O759" s="283"/>
      <c r="P759" s="283"/>
      <c r="Q759" s="283"/>
      <c r="R759" s="283"/>
      <c r="S759" s="283"/>
      <c r="T759" s="283"/>
      <c r="U759" s="283"/>
      <c r="V759" s="283"/>
      <c r="W759" s="283"/>
      <c r="X759" s="283"/>
      <c r="Y759" s="283"/>
      <c r="Z759" s="283"/>
      <c r="AA759" s="283"/>
      <c r="AB759" s="283"/>
      <c r="AC759" s="283"/>
      <c r="AD759" s="283"/>
      <c r="AE759" s="283"/>
      <c r="AF759" s="283"/>
      <c r="AG759" s="283"/>
      <c r="AH759" s="283"/>
      <c r="AI759" s="283"/>
      <c r="AJ759" s="283"/>
    </row>
    <row r="760" ht="15.75" customHeight="1">
      <c r="B760" s="283"/>
      <c r="C760" s="283"/>
      <c r="D760" s="283"/>
      <c r="E760" s="283"/>
      <c r="F760" s="283"/>
      <c r="G760" s="283"/>
      <c r="H760" s="283"/>
      <c r="I760" s="283"/>
      <c r="J760" s="283"/>
      <c r="K760" s="283"/>
      <c r="L760" s="283"/>
      <c r="M760" s="283"/>
      <c r="N760" s="283"/>
      <c r="O760" s="283"/>
      <c r="P760" s="283"/>
      <c r="Q760" s="283"/>
      <c r="R760" s="283"/>
      <c r="S760" s="283"/>
      <c r="T760" s="283"/>
      <c r="U760" s="283"/>
      <c r="V760" s="283"/>
      <c r="W760" s="283"/>
      <c r="X760" s="283"/>
      <c r="Y760" s="283"/>
      <c r="Z760" s="283"/>
      <c r="AA760" s="283"/>
      <c r="AB760" s="283"/>
      <c r="AC760" s="283"/>
      <c r="AD760" s="283"/>
      <c r="AE760" s="283"/>
      <c r="AF760" s="283"/>
      <c r="AG760" s="283"/>
      <c r="AH760" s="283"/>
      <c r="AI760" s="283"/>
      <c r="AJ760" s="283"/>
    </row>
    <row r="761" ht="15.75" customHeight="1">
      <c r="B761" s="283"/>
      <c r="C761" s="283"/>
      <c r="D761" s="283"/>
      <c r="E761" s="283"/>
      <c r="F761" s="283"/>
      <c r="G761" s="283"/>
      <c r="H761" s="283"/>
      <c r="I761" s="283"/>
      <c r="J761" s="283"/>
      <c r="K761" s="283"/>
      <c r="L761" s="283"/>
      <c r="M761" s="283"/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3"/>
      <c r="Z761" s="283"/>
      <c r="AA761" s="283"/>
      <c r="AB761" s="283"/>
      <c r="AC761" s="283"/>
      <c r="AD761" s="283"/>
      <c r="AE761" s="283"/>
      <c r="AF761" s="283"/>
      <c r="AG761" s="283"/>
      <c r="AH761" s="283"/>
      <c r="AI761" s="283"/>
      <c r="AJ761" s="283"/>
    </row>
    <row r="762" ht="15.75" customHeight="1">
      <c r="B762" s="283"/>
      <c r="C762" s="283"/>
      <c r="D762" s="283"/>
      <c r="E762" s="283"/>
      <c r="F762" s="283"/>
      <c r="G762" s="283"/>
      <c r="H762" s="283"/>
      <c r="I762" s="283"/>
      <c r="J762" s="283"/>
      <c r="K762" s="283"/>
      <c r="L762" s="283"/>
      <c r="M762" s="283"/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3"/>
      <c r="Z762" s="283"/>
      <c r="AA762" s="283"/>
      <c r="AB762" s="283"/>
      <c r="AC762" s="283"/>
      <c r="AD762" s="283"/>
      <c r="AE762" s="283"/>
      <c r="AF762" s="283"/>
      <c r="AG762" s="283"/>
      <c r="AH762" s="283"/>
      <c r="AI762" s="283"/>
      <c r="AJ762" s="283"/>
    </row>
    <row r="763" ht="15.75" customHeight="1">
      <c r="B763" s="283"/>
      <c r="C763" s="283"/>
      <c r="D763" s="283"/>
      <c r="E763" s="283"/>
      <c r="F763" s="283"/>
      <c r="G763" s="283"/>
      <c r="H763" s="283"/>
      <c r="I763" s="283"/>
      <c r="J763" s="283"/>
      <c r="K763" s="283"/>
      <c r="L763" s="283"/>
      <c r="M763" s="283"/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3"/>
      <c r="Z763" s="283"/>
      <c r="AA763" s="283"/>
      <c r="AB763" s="283"/>
      <c r="AC763" s="283"/>
      <c r="AD763" s="283"/>
      <c r="AE763" s="283"/>
      <c r="AF763" s="283"/>
      <c r="AG763" s="283"/>
      <c r="AH763" s="283"/>
      <c r="AI763" s="283"/>
      <c r="AJ763" s="283"/>
    </row>
    <row r="764" ht="15.75" customHeight="1">
      <c r="B764" s="283"/>
      <c r="C764" s="283"/>
      <c r="D764" s="283"/>
      <c r="E764" s="283"/>
      <c r="F764" s="283"/>
      <c r="G764" s="283"/>
      <c r="H764" s="283"/>
      <c r="I764" s="283"/>
      <c r="J764" s="283"/>
      <c r="K764" s="283"/>
      <c r="L764" s="283"/>
      <c r="M764" s="283"/>
      <c r="N764" s="283"/>
      <c r="O764" s="283"/>
      <c r="P764" s="283"/>
      <c r="Q764" s="283"/>
      <c r="R764" s="283"/>
      <c r="S764" s="283"/>
      <c r="T764" s="283"/>
      <c r="U764" s="283"/>
      <c r="V764" s="283"/>
      <c r="W764" s="283"/>
      <c r="X764" s="283"/>
      <c r="Y764" s="283"/>
      <c r="Z764" s="283"/>
      <c r="AA764" s="283"/>
      <c r="AB764" s="283"/>
      <c r="AC764" s="283"/>
      <c r="AD764" s="283"/>
      <c r="AE764" s="283"/>
      <c r="AF764" s="283"/>
      <c r="AG764" s="283"/>
      <c r="AH764" s="283"/>
      <c r="AI764" s="283"/>
      <c r="AJ764" s="283"/>
    </row>
    <row r="765" ht="15.75" customHeight="1">
      <c r="B765" s="283"/>
      <c r="C765" s="283"/>
      <c r="D765" s="283"/>
      <c r="E765" s="283"/>
      <c r="F765" s="283"/>
      <c r="G765" s="283"/>
      <c r="H765" s="283"/>
      <c r="I765" s="283"/>
      <c r="J765" s="283"/>
      <c r="K765" s="283"/>
      <c r="L765" s="283"/>
      <c r="M765" s="283"/>
      <c r="N765" s="283"/>
      <c r="O765" s="283"/>
      <c r="P765" s="283"/>
      <c r="Q765" s="283"/>
      <c r="R765" s="283"/>
      <c r="S765" s="283"/>
      <c r="T765" s="283"/>
      <c r="U765" s="283"/>
      <c r="V765" s="283"/>
      <c r="W765" s="283"/>
      <c r="X765" s="283"/>
      <c r="Y765" s="283"/>
      <c r="Z765" s="283"/>
      <c r="AA765" s="283"/>
      <c r="AB765" s="283"/>
      <c r="AC765" s="283"/>
      <c r="AD765" s="283"/>
      <c r="AE765" s="283"/>
      <c r="AF765" s="283"/>
      <c r="AG765" s="283"/>
      <c r="AH765" s="283"/>
      <c r="AI765" s="283"/>
      <c r="AJ765" s="283"/>
    </row>
    <row r="766" ht="15.75" customHeight="1"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283"/>
      <c r="P766" s="283"/>
      <c r="Q766" s="283"/>
      <c r="R766" s="283"/>
      <c r="S766" s="283"/>
      <c r="T766" s="283"/>
      <c r="U766" s="283"/>
      <c r="V766" s="283"/>
      <c r="W766" s="283"/>
      <c r="X766" s="283"/>
      <c r="Y766" s="283"/>
      <c r="Z766" s="283"/>
      <c r="AA766" s="283"/>
      <c r="AB766" s="283"/>
      <c r="AC766" s="283"/>
      <c r="AD766" s="283"/>
      <c r="AE766" s="283"/>
      <c r="AF766" s="283"/>
      <c r="AG766" s="283"/>
      <c r="AH766" s="283"/>
      <c r="AI766" s="283"/>
      <c r="AJ766" s="283"/>
    </row>
    <row r="767" ht="15.75" customHeight="1">
      <c r="B767" s="283"/>
      <c r="C767" s="283"/>
      <c r="D767" s="283"/>
      <c r="E767" s="283"/>
      <c r="F767" s="283"/>
      <c r="G767" s="283"/>
      <c r="H767" s="283"/>
      <c r="I767" s="283"/>
      <c r="J767" s="283"/>
      <c r="K767" s="283"/>
      <c r="L767" s="283"/>
      <c r="M767" s="283"/>
      <c r="N767" s="283"/>
      <c r="O767" s="283"/>
      <c r="P767" s="283"/>
      <c r="Q767" s="283"/>
      <c r="R767" s="283"/>
      <c r="S767" s="283"/>
      <c r="T767" s="283"/>
      <c r="U767" s="283"/>
      <c r="V767" s="283"/>
      <c r="W767" s="283"/>
      <c r="X767" s="283"/>
      <c r="Y767" s="283"/>
      <c r="Z767" s="283"/>
      <c r="AA767" s="283"/>
      <c r="AB767" s="283"/>
      <c r="AC767" s="283"/>
      <c r="AD767" s="283"/>
      <c r="AE767" s="283"/>
      <c r="AF767" s="283"/>
      <c r="AG767" s="283"/>
      <c r="AH767" s="283"/>
      <c r="AI767" s="283"/>
      <c r="AJ767" s="283"/>
    </row>
    <row r="768" ht="15.75" customHeight="1">
      <c r="B768" s="283"/>
      <c r="C768" s="283"/>
      <c r="D768" s="283"/>
      <c r="E768" s="283"/>
      <c r="F768" s="283"/>
      <c r="G768" s="283"/>
      <c r="H768" s="283"/>
      <c r="I768" s="283"/>
      <c r="J768" s="283"/>
      <c r="K768" s="283"/>
      <c r="L768" s="283"/>
      <c r="M768" s="283"/>
      <c r="N768" s="283"/>
      <c r="O768" s="283"/>
      <c r="P768" s="283"/>
      <c r="Q768" s="283"/>
      <c r="R768" s="283"/>
      <c r="S768" s="283"/>
      <c r="T768" s="283"/>
      <c r="U768" s="283"/>
      <c r="V768" s="283"/>
      <c r="W768" s="283"/>
      <c r="X768" s="283"/>
      <c r="Y768" s="283"/>
      <c r="Z768" s="283"/>
      <c r="AA768" s="283"/>
      <c r="AB768" s="283"/>
      <c r="AC768" s="283"/>
      <c r="AD768" s="283"/>
      <c r="AE768" s="283"/>
      <c r="AF768" s="283"/>
      <c r="AG768" s="283"/>
      <c r="AH768" s="283"/>
      <c r="AI768" s="283"/>
      <c r="AJ768" s="283"/>
    </row>
    <row r="769" ht="15.75" customHeight="1">
      <c r="B769" s="283"/>
      <c r="C769" s="283"/>
      <c r="D769" s="283"/>
      <c r="E769" s="283"/>
      <c r="F769" s="283"/>
      <c r="G769" s="283"/>
      <c r="H769" s="283"/>
      <c r="I769" s="283"/>
      <c r="J769" s="283"/>
      <c r="K769" s="283"/>
      <c r="L769" s="283"/>
      <c r="M769" s="283"/>
      <c r="N769" s="283"/>
      <c r="O769" s="283"/>
      <c r="P769" s="283"/>
      <c r="Q769" s="283"/>
      <c r="R769" s="283"/>
      <c r="S769" s="283"/>
      <c r="T769" s="283"/>
      <c r="U769" s="283"/>
      <c r="V769" s="283"/>
      <c r="W769" s="283"/>
      <c r="X769" s="283"/>
      <c r="Y769" s="283"/>
      <c r="Z769" s="283"/>
      <c r="AA769" s="283"/>
      <c r="AB769" s="283"/>
      <c r="AC769" s="283"/>
      <c r="AD769" s="283"/>
      <c r="AE769" s="283"/>
      <c r="AF769" s="283"/>
      <c r="AG769" s="283"/>
      <c r="AH769" s="283"/>
      <c r="AI769" s="283"/>
      <c r="AJ769" s="283"/>
    </row>
    <row r="770" ht="15.75" customHeight="1">
      <c r="B770" s="283"/>
      <c r="C770" s="283"/>
      <c r="D770" s="283"/>
      <c r="E770" s="283"/>
      <c r="F770" s="283"/>
      <c r="G770" s="283"/>
      <c r="H770" s="283"/>
      <c r="I770" s="283"/>
      <c r="J770" s="283"/>
      <c r="K770" s="283"/>
      <c r="L770" s="283"/>
      <c r="M770" s="283"/>
      <c r="N770" s="283"/>
      <c r="O770" s="283"/>
      <c r="P770" s="283"/>
      <c r="Q770" s="283"/>
      <c r="R770" s="283"/>
      <c r="S770" s="283"/>
      <c r="T770" s="283"/>
      <c r="U770" s="283"/>
      <c r="V770" s="283"/>
      <c r="W770" s="283"/>
      <c r="X770" s="283"/>
      <c r="Y770" s="283"/>
      <c r="Z770" s="283"/>
      <c r="AA770" s="283"/>
      <c r="AB770" s="283"/>
      <c r="AC770" s="283"/>
      <c r="AD770" s="283"/>
      <c r="AE770" s="283"/>
      <c r="AF770" s="283"/>
      <c r="AG770" s="283"/>
      <c r="AH770" s="283"/>
      <c r="AI770" s="283"/>
      <c r="AJ770" s="283"/>
    </row>
    <row r="771" ht="15.75" customHeight="1">
      <c r="B771" s="283"/>
      <c r="C771" s="283"/>
      <c r="D771" s="283"/>
      <c r="E771" s="283"/>
      <c r="F771" s="283"/>
      <c r="G771" s="283"/>
      <c r="H771" s="283"/>
      <c r="I771" s="283"/>
      <c r="J771" s="283"/>
      <c r="K771" s="283"/>
      <c r="L771" s="283"/>
      <c r="M771" s="283"/>
      <c r="N771" s="283"/>
      <c r="O771" s="283"/>
      <c r="P771" s="283"/>
      <c r="Q771" s="283"/>
      <c r="R771" s="283"/>
      <c r="S771" s="283"/>
      <c r="T771" s="283"/>
      <c r="U771" s="283"/>
      <c r="V771" s="283"/>
      <c r="W771" s="283"/>
      <c r="X771" s="283"/>
      <c r="Y771" s="283"/>
      <c r="Z771" s="283"/>
      <c r="AA771" s="283"/>
      <c r="AB771" s="283"/>
      <c r="AC771" s="283"/>
      <c r="AD771" s="283"/>
      <c r="AE771" s="283"/>
      <c r="AF771" s="283"/>
      <c r="AG771" s="283"/>
      <c r="AH771" s="283"/>
      <c r="AI771" s="283"/>
      <c r="AJ771" s="283"/>
    </row>
    <row r="772" ht="15.75" customHeight="1">
      <c r="B772" s="283"/>
      <c r="C772" s="283"/>
      <c r="D772" s="283"/>
      <c r="E772" s="283"/>
      <c r="F772" s="283"/>
      <c r="G772" s="283"/>
      <c r="H772" s="283"/>
      <c r="I772" s="283"/>
      <c r="J772" s="283"/>
      <c r="K772" s="283"/>
      <c r="L772" s="283"/>
      <c r="M772" s="283"/>
      <c r="N772" s="283"/>
      <c r="O772" s="283"/>
      <c r="P772" s="283"/>
      <c r="Q772" s="283"/>
      <c r="R772" s="283"/>
      <c r="S772" s="283"/>
      <c r="T772" s="283"/>
      <c r="U772" s="283"/>
      <c r="V772" s="283"/>
      <c r="W772" s="283"/>
      <c r="X772" s="283"/>
      <c r="Y772" s="283"/>
      <c r="Z772" s="283"/>
      <c r="AA772" s="283"/>
      <c r="AB772" s="283"/>
      <c r="AC772" s="283"/>
      <c r="AD772" s="283"/>
      <c r="AE772" s="283"/>
      <c r="AF772" s="283"/>
      <c r="AG772" s="283"/>
      <c r="AH772" s="283"/>
      <c r="AI772" s="283"/>
      <c r="AJ772" s="283"/>
    </row>
    <row r="773" ht="15.75" customHeight="1">
      <c r="B773" s="283"/>
      <c r="C773" s="283"/>
      <c r="D773" s="283"/>
      <c r="E773" s="283"/>
      <c r="F773" s="283"/>
      <c r="G773" s="283"/>
      <c r="H773" s="283"/>
      <c r="I773" s="283"/>
      <c r="J773" s="283"/>
      <c r="K773" s="283"/>
      <c r="L773" s="283"/>
      <c r="M773" s="283"/>
      <c r="N773" s="283"/>
      <c r="O773" s="283"/>
      <c r="P773" s="283"/>
      <c r="Q773" s="283"/>
      <c r="R773" s="283"/>
      <c r="S773" s="283"/>
      <c r="T773" s="283"/>
      <c r="U773" s="283"/>
      <c r="V773" s="283"/>
      <c r="W773" s="283"/>
      <c r="X773" s="283"/>
      <c r="Y773" s="283"/>
      <c r="Z773" s="283"/>
      <c r="AA773" s="283"/>
      <c r="AB773" s="283"/>
      <c r="AC773" s="283"/>
      <c r="AD773" s="283"/>
      <c r="AE773" s="283"/>
      <c r="AF773" s="283"/>
      <c r="AG773" s="283"/>
      <c r="AH773" s="283"/>
      <c r="AI773" s="283"/>
      <c r="AJ773" s="283"/>
    </row>
    <row r="774" ht="15.75" customHeight="1">
      <c r="B774" s="283"/>
      <c r="C774" s="283"/>
      <c r="D774" s="283"/>
      <c r="E774" s="283"/>
      <c r="F774" s="283"/>
      <c r="G774" s="283"/>
      <c r="H774" s="283"/>
      <c r="I774" s="283"/>
      <c r="J774" s="283"/>
      <c r="K774" s="283"/>
      <c r="L774" s="283"/>
      <c r="M774" s="283"/>
      <c r="N774" s="283"/>
      <c r="O774" s="283"/>
      <c r="P774" s="283"/>
      <c r="Q774" s="283"/>
      <c r="R774" s="283"/>
      <c r="S774" s="283"/>
      <c r="T774" s="283"/>
      <c r="U774" s="283"/>
      <c r="V774" s="283"/>
      <c r="W774" s="283"/>
      <c r="X774" s="283"/>
      <c r="Y774" s="283"/>
      <c r="Z774" s="283"/>
      <c r="AA774" s="283"/>
      <c r="AB774" s="283"/>
      <c r="AC774" s="283"/>
      <c r="AD774" s="283"/>
      <c r="AE774" s="283"/>
      <c r="AF774" s="283"/>
      <c r="AG774" s="283"/>
      <c r="AH774" s="283"/>
      <c r="AI774" s="283"/>
      <c r="AJ774" s="283"/>
    </row>
    <row r="775" ht="15.75" customHeight="1">
      <c r="B775" s="283"/>
      <c r="C775" s="283"/>
      <c r="D775" s="283"/>
      <c r="E775" s="283"/>
      <c r="F775" s="283"/>
      <c r="G775" s="283"/>
      <c r="H775" s="283"/>
      <c r="I775" s="283"/>
      <c r="J775" s="283"/>
      <c r="K775" s="283"/>
      <c r="L775" s="283"/>
      <c r="M775" s="283"/>
      <c r="N775" s="283"/>
      <c r="O775" s="283"/>
      <c r="P775" s="283"/>
      <c r="Q775" s="283"/>
      <c r="R775" s="283"/>
      <c r="S775" s="283"/>
      <c r="T775" s="283"/>
      <c r="U775" s="283"/>
      <c r="V775" s="283"/>
      <c r="W775" s="283"/>
      <c r="X775" s="283"/>
      <c r="Y775" s="283"/>
      <c r="Z775" s="283"/>
      <c r="AA775" s="283"/>
      <c r="AB775" s="283"/>
      <c r="AC775" s="283"/>
      <c r="AD775" s="283"/>
      <c r="AE775" s="283"/>
      <c r="AF775" s="283"/>
      <c r="AG775" s="283"/>
      <c r="AH775" s="283"/>
      <c r="AI775" s="283"/>
      <c r="AJ775" s="283"/>
    </row>
    <row r="776" ht="15.75" customHeight="1">
      <c r="B776" s="283"/>
      <c r="C776" s="283"/>
      <c r="D776" s="283"/>
      <c r="E776" s="283"/>
      <c r="F776" s="283"/>
      <c r="G776" s="283"/>
      <c r="H776" s="283"/>
      <c r="I776" s="283"/>
      <c r="J776" s="283"/>
      <c r="K776" s="283"/>
      <c r="L776" s="283"/>
      <c r="M776" s="283"/>
      <c r="N776" s="283"/>
      <c r="O776" s="283"/>
      <c r="P776" s="283"/>
      <c r="Q776" s="283"/>
      <c r="R776" s="283"/>
      <c r="S776" s="283"/>
      <c r="T776" s="283"/>
      <c r="U776" s="283"/>
      <c r="V776" s="283"/>
      <c r="W776" s="283"/>
      <c r="X776" s="283"/>
      <c r="Y776" s="283"/>
      <c r="Z776" s="283"/>
      <c r="AA776" s="283"/>
      <c r="AB776" s="283"/>
      <c r="AC776" s="283"/>
      <c r="AD776" s="283"/>
      <c r="AE776" s="283"/>
      <c r="AF776" s="283"/>
      <c r="AG776" s="283"/>
      <c r="AH776" s="283"/>
      <c r="AI776" s="283"/>
      <c r="AJ776" s="283"/>
    </row>
    <row r="777" ht="15.75" customHeight="1">
      <c r="B777" s="283"/>
      <c r="C777" s="283"/>
      <c r="D777" s="283"/>
      <c r="E777" s="283"/>
      <c r="F777" s="283"/>
      <c r="G777" s="283"/>
      <c r="H777" s="283"/>
      <c r="I777" s="283"/>
      <c r="J777" s="283"/>
      <c r="K777" s="283"/>
      <c r="L777" s="283"/>
      <c r="M777" s="283"/>
      <c r="N777" s="283"/>
      <c r="O777" s="283"/>
      <c r="P777" s="283"/>
      <c r="Q777" s="283"/>
      <c r="R777" s="283"/>
      <c r="S777" s="283"/>
      <c r="T777" s="283"/>
      <c r="U777" s="283"/>
      <c r="V777" s="283"/>
      <c r="W777" s="283"/>
      <c r="X777" s="283"/>
      <c r="Y777" s="283"/>
      <c r="Z777" s="283"/>
      <c r="AA777" s="283"/>
      <c r="AB777" s="283"/>
      <c r="AC777" s="283"/>
      <c r="AD777" s="283"/>
      <c r="AE777" s="283"/>
      <c r="AF777" s="283"/>
      <c r="AG777" s="283"/>
      <c r="AH777" s="283"/>
      <c r="AI777" s="283"/>
      <c r="AJ777" s="283"/>
    </row>
    <row r="778" ht="15.75" customHeight="1">
      <c r="B778" s="283"/>
      <c r="C778" s="283"/>
      <c r="D778" s="283"/>
      <c r="E778" s="283"/>
      <c r="F778" s="283"/>
      <c r="G778" s="283"/>
      <c r="H778" s="283"/>
      <c r="I778" s="283"/>
      <c r="J778" s="283"/>
      <c r="K778" s="283"/>
      <c r="L778" s="283"/>
      <c r="M778" s="283"/>
      <c r="N778" s="283"/>
      <c r="O778" s="283"/>
      <c r="P778" s="283"/>
      <c r="Q778" s="283"/>
      <c r="R778" s="283"/>
      <c r="S778" s="283"/>
      <c r="T778" s="283"/>
      <c r="U778" s="283"/>
      <c r="V778" s="283"/>
      <c r="W778" s="283"/>
      <c r="X778" s="283"/>
      <c r="Y778" s="283"/>
      <c r="Z778" s="283"/>
      <c r="AA778" s="283"/>
      <c r="AB778" s="283"/>
      <c r="AC778" s="283"/>
      <c r="AD778" s="283"/>
      <c r="AE778" s="283"/>
      <c r="AF778" s="283"/>
      <c r="AG778" s="283"/>
      <c r="AH778" s="283"/>
      <c r="AI778" s="283"/>
      <c r="AJ778" s="283"/>
    </row>
    <row r="779" ht="15.75" customHeight="1">
      <c r="B779" s="283"/>
      <c r="C779" s="283"/>
      <c r="D779" s="283"/>
      <c r="E779" s="283"/>
      <c r="F779" s="283"/>
      <c r="G779" s="283"/>
      <c r="H779" s="283"/>
      <c r="I779" s="283"/>
      <c r="J779" s="283"/>
      <c r="K779" s="283"/>
      <c r="L779" s="283"/>
      <c r="M779" s="283"/>
      <c r="N779" s="283"/>
      <c r="O779" s="283"/>
      <c r="P779" s="283"/>
      <c r="Q779" s="283"/>
      <c r="R779" s="283"/>
      <c r="S779" s="283"/>
      <c r="T779" s="283"/>
      <c r="U779" s="283"/>
      <c r="V779" s="283"/>
      <c r="W779" s="283"/>
      <c r="X779" s="283"/>
      <c r="Y779" s="283"/>
      <c r="Z779" s="283"/>
      <c r="AA779" s="283"/>
      <c r="AB779" s="283"/>
      <c r="AC779" s="283"/>
      <c r="AD779" s="283"/>
      <c r="AE779" s="283"/>
      <c r="AF779" s="283"/>
      <c r="AG779" s="283"/>
      <c r="AH779" s="283"/>
      <c r="AI779" s="283"/>
      <c r="AJ779" s="283"/>
    </row>
    <row r="780" ht="15.75" customHeight="1">
      <c r="B780" s="283"/>
      <c r="C780" s="283"/>
      <c r="D780" s="283"/>
      <c r="E780" s="283"/>
      <c r="F780" s="283"/>
      <c r="G780" s="283"/>
      <c r="H780" s="283"/>
      <c r="I780" s="283"/>
      <c r="J780" s="283"/>
      <c r="K780" s="283"/>
      <c r="L780" s="283"/>
      <c r="M780" s="283"/>
      <c r="N780" s="283"/>
      <c r="O780" s="283"/>
      <c r="P780" s="283"/>
      <c r="Q780" s="283"/>
      <c r="R780" s="283"/>
      <c r="S780" s="283"/>
      <c r="T780" s="283"/>
      <c r="U780" s="283"/>
      <c r="V780" s="283"/>
      <c r="W780" s="283"/>
      <c r="X780" s="283"/>
      <c r="Y780" s="283"/>
      <c r="Z780" s="283"/>
      <c r="AA780" s="283"/>
      <c r="AB780" s="283"/>
      <c r="AC780" s="283"/>
      <c r="AD780" s="283"/>
      <c r="AE780" s="283"/>
      <c r="AF780" s="283"/>
      <c r="AG780" s="283"/>
      <c r="AH780" s="283"/>
      <c r="AI780" s="283"/>
      <c r="AJ780" s="283"/>
    </row>
    <row r="781" ht="15.75" customHeight="1">
      <c r="B781" s="283"/>
      <c r="C781" s="283"/>
      <c r="D781" s="283"/>
      <c r="E781" s="283"/>
      <c r="F781" s="283"/>
      <c r="G781" s="283"/>
      <c r="H781" s="283"/>
      <c r="I781" s="283"/>
      <c r="J781" s="283"/>
      <c r="K781" s="283"/>
      <c r="L781" s="283"/>
      <c r="M781" s="283"/>
      <c r="N781" s="283"/>
      <c r="O781" s="283"/>
      <c r="P781" s="283"/>
      <c r="Q781" s="283"/>
      <c r="R781" s="283"/>
      <c r="S781" s="283"/>
      <c r="T781" s="283"/>
      <c r="U781" s="283"/>
      <c r="V781" s="283"/>
      <c r="W781" s="283"/>
      <c r="X781" s="283"/>
      <c r="Y781" s="283"/>
      <c r="Z781" s="283"/>
      <c r="AA781" s="283"/>
      <c r="AB781" s="283"/>
      <c r="AC781" s="283"/>
      <c r="AD781" s="283"/>
      <c r="AE781" s="283"/>
      <c r="AF781" s="283"/>
      <c r="AG781" s="283"/>
      <c r="AH781" s="283"/>
      <c r="AI781" s="283"/>
      <c r="AJ781" s="283"/>
    </row>
    <row r="782" ht="15.75" customHeight="1">
      <c r="B782" s="283"/>
      <c r="C782" s="283"/>
      <c r="D782" s="283"/>
      <c r="E782" s="283"/>
      <c r="F782" s="283"/>
      <c r="G782" s="283"/>
      <c r="H782" s="283"/>
      <c r="I782" s="283"/>
      <c r="J782" s="283"/>
      <c r="K782" s="283"/>
      <c r="L782" s="283"/>
      <c r="M782" s="283"/>
      <c r="N782" s="283"/>
      <c r="O782" s="283"/>
      <c r="P782" s="283"/>
      <c r="Q782" s="283"/>
      <c r="R782" s="283"/>
      <c r="S782" s="283"/>
      <c r="T782" s="283"/>
      <c r="U782" s="283"/>
      <c r="V782" s="283"/>
      <c r="W782" s="283"/>
      <c r="X782" s="283"/>
      <c r="Y782" s="283"/>
      <c r="Z782" s="283"/>
      <c r="AA782" s="283"/>
      <c r="AB782" s="283"/>
      <c r="AC782" s="283"/>
      <c r="AD782" s="283"/>
      <c r="AE782" s="283"/>
      <c r="AF782" s="283"/>
      <c r="AG782" s="283"/>
      <c r="AH782" s="283"/>
      <c r="AI782" s="283"/>
      <c r="AJ782" s="283"/>
    </row>
    <row r="783" ht="15.75" customHeight="1">
      <c r="B783" s="283"/>
      <c r="C783" s="283"/>
      <c r="D783" s="283"/>
      <c r="E783" s="283"/>
      <c r="F783" s="283"/>
      <c r="G783" s="283"/>
      <c r="H783" s="283"/>
      <c r="I783" s="283"/>
      <c r="J783" s="283"/>
      <c r="K783" s="283"/>
      <c r="L783" s="283"/>
      <c r="M783" s="283"/>
      <c r="N783" s="283"/>
      <c r="O783" s="283"/>
      <c r="P783" s="283"/>
      <c r="Q783" s="283"/>
      <c r="R783" s="283"/>
      <c r="S783" s="283"/>
      <c r="T783" s="283"/>
      <c r="U783" s="283"/>
      <c r="V783" s="283"/>
      <c r="W783" s="283"/>
      <c r="X783" s="283"/>
      <c r="Y783" s="283"/>
      <c r="Z783" s="283"/>
      <c r="AA783" s="283"/>
      <c r="AB783" s="283"/>
      <c r="AC783" s="283"/>
      <c r="AD783" s="283"/>
      <c r="AE783" s="283"/>
      <c r="AF783" s="283"/>
      <c r="AG783" s="283"/>
      <c r="AH783" s="283"/>
      <c r="AI783" s="283"/>
      <c r="AJ783" s="283"/>
    </row>
    <row r="784" ht="15.75" customHeight="1">
      <c r="B784" s="283"/>
      <c r="C784" s="283"/>
      <c r="D784" s="283"/>
      <c r="E784" s="283"/>
      <c r="F784" s="283"/>
      <c r="G784" s="283"/>
      <c r="H784" s="283"/>
      <c r="I784" s="283"/>
      <c r="J784" s="283"/>
      <c r="K784" s="283"/>
      <c r="L784" s="283"/>
      <c r="M784" s="283"/>
      <c r="N784" s="283"/>
      <c r="O784" s="283"/>
      <c r="P784" s="283"/>
      <c r="Q784" s="283"/>
      <c r="R784" s="283"/>
      <c r="S784" s="283"/>
      <c r="T784" s="283"/>
      <c r="U784" s="283"/>
      <c r="V784" s="283"/>
      <c r="W784" s="283"/>
      <c r="X784" s="283"/>
      <c r="Y784" s="283"/>
      <c r="Z784" s="283"/>
      <c r="AA784" s="283"/>
      <c r="AB784" s="283"/>
      <c r="AC784" s="283"/>
      <c r="AD784" s="283"/>
      <c r="AE784" s="283"/>
      <c r="AF784" s="283"/>
      <c r="AG784" s="283"/>
      <c r="AH784" s="283"/>
      <c r="AI784" s="283"/>
      <c r="AJ784" s="283"/>
    </row>
    <row r="785" ht="15.75" customHeight="1">
      <c r="B785" s="283"/>
      <c r="C785" s="283"/>
      <c r="D785" s="283"/>
      <c r="E785" s="283"/>
      <c r="F785" s="283"/>
      <c r="G785" s="283"/>
      <c r="H785" s="283"/>
      <c r="I785" s="283"/>
      <c r="J785" s="283"/>
      <c r="K785" s="283"/>
      <c r="L785" s="283"/>
      <c r="M785" s="283"/>
      <c r="N785" s="283"/>
      <c r="O785" s="283"/>
      <c r="P785" s="283"/>
      <c r="Q785" s="283"/>
      <c r="R785" s="283"/>
      <c r="S785" s="283"/>
      <c r="T785" s="283"/>
      <c r="U785" s="283"/>
      <c r="V785" s="283"/>
      <c r="W785" s="283"/>
      <c r="X785" s="283"/>
      <c r="Y785" s="283"/>
      <c r="Z785" s="283"/>
      <c r="AA785" s="283"/>
      <c r="AB785" s="283"/>
      <c r="AC785" s="283"/>
      <c r="AD785" s="283"/>
      <c r="AE785" s="283"/>
      <c r="AF785" s="283"/>
      <c r="AG785" s="283"/>
      <c r="AH785" s="283"/>
      <c r="AI785" s="283"/>
      <c r="AJ785" s="283"/>
    </row>
    <row r="786" ht="15.75" customHeight="1">
      <c r="B786" s="283"/>
      <c r="C786" s="283"/>
      <c r="D786" s="283"/>
      <c r="E786" s="283"/>
      <c r="F786" s="283"/>
      <c r="G786" s="283"/>
      <c r="H786" s="283"/>
      <c r="I786" s="283"/>
      <c r="J786" s="283"/>
      <c r="K786" s="283"/>
      <c r="L786" s="283"/>
      <c r="M786" s="283"/>
      <c r="N786" s="283"/>
      <c r="O786" s="283"/>
      <c r="P786" s="283"/>
      <c r="Q786" s="283"/>
      <c r="R786" s="283"/>
      <c r="S786" s="283"/>
      <c r="T786" s="283"/>
      <c r="U786" s="283"/>
      <c r="V786" s="283"/>
      <c r="W786" s="283"/>
      <c r="X786" s="283"/>
      <c r="Y786" s="283"/>
      <c r="Z786" s="283"/>
      <c r="AA786" s="283"/>
      <c r="AB786" s="283"/>
      <c r="AC786" s="283"/>
      <c r="AD786" s="283"/>
      <c r="AE786" s="283"/>
      <c r="AF786" s="283"/>
      <c r="AG786" s="283"/>
      <c r="AH786" s="283"/>
      <c r="AI786" s="283"/>
      <c r="AJ786" s="283"/>
    </row>
    <row r="787" ht="15.75" customHeight="1">
      <c r="B787" s="283"/>
      <c r="C787" s="283"/>
      <c r="D787" s="283"/>
      <c r="E787" s="283"/>
      <c r="F787" s="283"/>
      <c r="G787" s="283"/>
      <c r="H787" s="283"/>
      <c r="I787" s="283"/>
      <c r="J787" s="283"/>
      <c r="K787" s="283"/>
      <c r="L787" s="283"/>
      <c r="M787" s="283"/>
      <c r="N787" s="283"/>
      <c r="O787" s="283"/>
      <c r="P787" s="283"/>
      <c r="Q787" s="283"/>
      <c r="R787" s="283"/>
      <c r="S787" s="283"/>
      <c r="T787" s="283"/>
      <c r="U787" s="283"/>
      <c r="V787" s="283"/>
      <c r="W787" s="283"/>
      <c r="X787" s="283"/>
      <c r="Y787" s="283"/>
      <c r="Z787" s="283"/>
      <c r="AA787" s="283"/>
      <c r="AB787" s="283"/>
      <c r="AC787" s="283"/>
      <c r="AD787" s="283"/>
      <c r="AE787" s="283"/>
      <c r="AF787" s="283"/>
      <c r="AG787" s="283"/>
      <c r="AH787" s="283"/>
      <c r="AI787" s="283"/>
      <c r="AJ787" s="283"/>
    </row>
    <row r="788" ht="15.75" customHeight="1">
      <c r="B788" s="283"/>
      <c r="C788" s="283"/>
      <c r="D788" s="283"/>
      <c r="E788" s="283"/>
      <c r="F788" s="283"/>
      <c r="G788" s="283"/>
      <c r="H788" s="283"/>
      <c r="I788" s="283"/>
      <c r="J788" s="283"/>
      <c r="K788" s="283"/>
      <c r="L788" s="283"/>
      <c r="M788" s="283"/>
      <c r="N788" s="283"/>
      <c r="O788" s="283"/>
      <c r="P788" s="283"/>
      <c r="Q788" s="283"/>
      <c r="R788" s="283"/>
      <c r="S788" s="283"/>
      <c r="T788" s="283"/>
      <c r="U788" s="283"/>
      <c r="V788" s="283"/>
      <c r="W788" s="283"/>
      <c r="X788" s="283"/>
      <c r="Y788" s="283"/>
      <c r="Z788" s="283"/>
      <c r="AA788" s="283"/>
      <c r="AB788" s="283"/>
      <c r="AC788" s="283"/>
      <c r="AD788" s="283"/>
      <c r="AE788" s="283"/>
      <c r="AF788" s="283"/>
      <c r="AG788" s="283"/>
      <c r="AH788" s="283"/>
      <c r="AI788" s="283"/>
      <c r="AJ788" s="283"/>
    </row>
    <row r="789" ht="15.75" customHeight="1">
      <c r="B789" s="283"/>
      <c r="C789" s="283"/>
      <c r="D789" s="283"/>
      <c r="E789" s="283"/>
      <c r="F789" s="283"/>
      <c r="G789" s="283"/>
      <c r="H789" s="283"/>
      <c r="I789" s="283"/>
      <c r="J789" s="283"/>
      <c r="K789" s="283"/>
      <c r="L789" s="283"/>
      <c r="M789" s="283"/>
      <c r="N789" s="283"/>
      <c r="O789" s="283"/>
      <c r="P789" s="283"/>
      <c r="Q789" s="283"/>
      <c r="R789" s="283"/>
      <c r="S789" s="283"/>
      <c r="T789" s="283"/>
      <c r="U789" s="283"/>
      <c r="V789" s="283"/>
      <c r="W789" s="283"/>
      <c r="X789" s="283"/>
      <c r="Y789" s="283"/>
      <c r="Z789" s="283"/>
      <c r="AA789" s="283"/>
      <c r="AB789" s="283"/>
      <c r="AC789" s="283"/>
      <c r="AD789" s="283"/>
      <c r="AE789" s="283"/>
      <c r="AF789" s="283"/>
      <c r="AG789" s="283"/>
      <c r="AH789" s="283"/>
      <c r="AI789" s="283"/>
      <c r="AJ789" s="283"/>
    </row>
    <row r="790" ht="15.75" customHeight="1">
      <c r="B790" s="283"/>
      <c r="C790" s="283"/>
      <c r="D790" s="283"/>
      <c r="E790" s="283"/>
      <c r="F790" s="283"/>
      <c r="G790" s="283"/>
      <c r="H790" s="283"/>
      <c r="I790" s="283"/>
      <c r="J790" s="283"/>
      <c r="K790" s="283"/>
      <c r="L790" s="283"/>
      <c r="M790" s="283"/>
      <c r="N790" s="283"/>
      <c r="O790" s="283"/>
      <c r="P790" s="283"/>
      <c r="Q790" s="283"/>
      <c r="R790" s="283"/>
      <c r="S790" s="283"/>
      <c r="T790" s="283"/>
      <c r="U790" s="283"/>
      <c r="V790" s="283"/>
      <c r="W790" s="283"/>
      <c r="X790" s="283"/>
      <c r="Y790" s="283"/>
      <c r="Z790" s="283"/>
      <c r="AA790" s="283"/>
      <c r="AB790" s="283"/>
      <c r="AC790" s="283"/>
      <c r="AD790" s="283"/>
      <c r="AE790" s="283"/>
      <c r="AF790" s="283"/>
      <c r="AG790" s="283"/>
      <c r="AH790" s="283"/>
      <c r="AI790" s="283"/>
      <c r="AJ790" s="283"/>
    </row>
    <row r="791" ht="15.75" customHeight="1">
      <c r="B791" s="283"/>
      <c r="C791" s="283"/>
      <c r="D791" s="283"/>
      <c r="E791" s="283"/>
      <c r="F791" s="283"/>
      <c r="G791" s="283"/>
      <c r="H791" s="283"/>
      <c r="I791" s="283"/>
      <c r="J791" s="283"/>
      <c r="K791" s="283"/>
      <c r="L791" s="283"/>
      <c r="M791" s="283"/>
      <c r="N791" s="283"/>
      <c r="O791" s="283"/>
      <c r="P791" s="283"/>
      <c r="Q791" s="283"/>
      <c r="R791" s="283"/>
      <c r="S791" s="283"/>
      <c r="T791" s="283"/>
      <c r="U791" s="283"/>
      <c r="V791" s="283"/>
      <c r="W791" s="283"/>
      <c r="X791" s="283"/>
      <c r="Y791" s="283"/>
      <c r="Z791" s="283"/>
      <c r="AA791" s="283"/>
      <c r="AB791" s="283"/>
      <c r="AC791" s="283"/>
      <c r="AD791" s="283"/>
      <c r="AE791" s="283"/>
      <c r="AF791" s="283"/>
      <c r="AG791" s="283"/>
      <c r="AH791" s="283"/>
      <c r="AI791" s="283"/>
      <c r="AJ791" s="283"/>
    </row>
    <row r="792" ht="15.75" customHeight="1">
      <c r="B792" s="283"/>
      <c r="C792" s="283"/>
      <c r="D792" s="283"/>
      <c r="E792" s="283"/>
      <c r="F792" s="283"/>
      <c r="G792" s="283"/>
      <c r="H792" s="283"/>
      <c r="I792" s="283"/>
      <c r="J792" s="283"/>
      <c r="K792" s="283"/>
      <c r="L792" s="283"/>
      <c r="M792" s="283"/>
      <c r="N792" s="283"/>
      <c r="O792" s="283"/>
      <c r="P792" s="283"/>
      <c r="Q792" s="283"/>
      <c r="R792" s="283"/>
      <c r="S792" s="283"/>
      <c r="T792" s="283"/>
      <c r="U792" s="283"/>
      <c r="V792" s="283"/>
      <c r="W792" s="283"/>
      <c r="X792" s="283"/>
      <c r="Y792" s="283"/>
      <c r="Z792" s="283"/>
      <c r="AA792" s="283"/>
      <c r="AB792" s="283"/>
      <c r="AC792" s="283"/>
      <c r="AD792" s="283"/>
      <c r="AE792" s="283"/>
      <c r="AF792" s="283"/>
      <c r="AG792" s="283"/>
      <c r="AH792" s="283"/>
      <c r="AI792" s="283"/>
      <c r="AJ792" s="283"/>
    </row>
    <row r="793" ht="15.75" customHeight="1">
      <c r="B793" s="283"/>
      <c r="C793" s="283"/>
      <c r="D793" s="283"/>
      <c r="E793" s="283"/>
      <c r="F793" s="283"/>
      <c r="G793" s="283"/>
      <c r="H793" s="283"/>
      <c r="I793" s="283"/>
      <c r="J793" s="283"/>
      <c r="K793" s="283"/>
      <c r="L793" s="283"/>
      <c r="M793" s="283"/>
      <c r="N793" s="283"/>
      <c r="O793" s="283"/>
      <c r="P793" s="283"/>
      <c r="Q793" s="283"/>
      <c r="R793" s="283"/>
      <c r="S793" s="283"/>
      <c r="T793" s="283"/>
      <c r="U793" s="283"/>
      <c r="V793" s="283"/>
      <c r="W793" s="283"/>
      <c r="X793" s="283"/>
      <c r="Y793" s="283"/>
      <c r="Z793" s="283"/>
      <c r="AA793" s="283"/>
      <c r="AB793" s="283"/>
      <c r="AC793" s="283"/>
      <c r="AD793" s="283"/>
      <c r="AE793" s="283"/>
      <c r="AF793" s="283"/>
      <c r="AG793" s="283"/>
      <c r="AH793" s="283"/>
      <c r="AI793" s="283"/>
      <c r="AJ793" s="283"/>
    </row>
    <row r="794" ht="15.75" customHeight="1">
      <c r="B794" s="283"/>
      <c r="C794" s="283"/>
      <c r="D794" s="283"/>
      <c r="E794" s="283"/>
      <c r="F794" s="283"/>
      <c r="G794" s="283"/>
      <c r="H794" s="283"/>
      <c r="I794" s="283"/>
      <c r="J794" s="283"/>
      <c r="K794" s="283"/>
      <c r="L794" s="283"/>
      <c r="M794" s="283"/>
      <c r="N794" s="283"/>
      <c r="O794" s="283"/>
      <c r="P794" s="283"/>
      <c r="Q794" s="283"/>
      <c r="R794" s="283"/>
      <c r="S794" s="283"/>
      <c r="T794" s="283"/>
      <c r="U794" s="283"/>
      <c r="V794" s="283"/>
      <c r="W794" s="283"/>
      <c r="X794" s="283"/>
      <c r="Y794" s="283"/>
      <c r="Z794" s="283"/>
      <c r="AA794" s="283"/>
      <c r="AB794" s="283"/>
      <c r="AC794" s="283"/>
      <c r="AD794" s="283"/>
      <c r="AE794" s="283"/>
      <c r="AF794" s="283"/>
      <c r="AG794" s="283"/>
      <c r="AH794" s="283"/>
      <c r="AI794" s="283"/>
      <c r="AJ794" s="283"/>
    </row>
    <row r="795" ht="15.75" customHeight="1">
      <c r="B795" s="283"/>
      <c r="C795" s="283"/>
      <c r="D795" s="283"/>
      <c r="E795" s="283"/>
      <c r="F795" s="283"/>
      <c r="G795" s="283"/>
      <c r="H795" s="283"/>
      <c r="I795" s="283"/>
      <c r="J795" s="283"/>
      <c r="K795" s="283"/>
      <c r="L795" s="283"/>
      <c r="M795" s="283"/>
      <c r="N795" s="283"/>
      <c r="O795" s="283"/>
      <c r="P795" s="283"/>
      <c r="Q795" s="283"/>
      <c r="R795" s="283"/>
      <c r="S795" s="283"/>
      <c r="T795" s="283"/>
      <c r="U795" s="283"/>
      <c r="V795" s="283"/>
      <c r="W795" s="283"/>
      <c r="X795" s="283"/>
      <c r="Y795" s="283"/>
      <c r="Z795" s="283"/>
      <c r="AA795" s="283"/>
      <c r="AB795" s="283"/>
      <c r="AC795" s="283"/>
      <c r="AD795" s="283"/>
      <c r="AE795" s="283"/>
      <c r="AF795" s="283"/>
      <c r="AG795" s="283"/>
      <c r="AH795" s="283"/>
      <c r="AI795" s="283"/>
      <c r="AJ795" s="283"/>
    </row>
    <row r="796" ht="15.75" customHeight="1">
      <c r="B796" s="283"/>
      <c r="C796" s="283"/>
      <c r="D796" s="283"/>
      <c r="E796" s="283"/>
      <c r="F796" s="283"/>
      <c r="G796" s="283"/>
      <c r="H796" s="283"/>
      <c r="I796" s="283"/>
      <c r="J796" s="283"/>
      <c r="K796" s="283"/>
      <c r="L796" s="283"/>
      <c r="M796" s="283"/>
      <c r="N796" s="283"/>
      <c r="O796" s="283"/>
      <c r="P796" s="283"/>
      <c r="Q796" s="283"/>
      <c r="R796" s="283"/>
      <c r="S796" s="283"/>
      <c r="T796" s="283"/>
      <c r="U796" s="283"/>
      <c r="V796" s="283"/>
      <c r="W796" s="283"/>
      <c r="X796" s="283"/>
      <c r="Y796" s="283"/>
      <c r="Z796" s="283"/>
      <c r="AA796" s="283"/>
      <c r="AB796" s="283"/>
      <c r="AC796" s="283"/>
      <c r="AD796" s="283"/>
      <c r="AE796" s="283"/>
      <c r="AF796" s="283"/>
      <c r="AG796" s="283"/>
      <c r="AH796" s="283"/>
      <c r="AI796" s="283"/>
      <c r="AJ796" s="283"/>
    </row>
    <row r="797" ht="15.75" customHeight="1">
      <c r="B797" s="283"/>
      <c r="C797" s="283"/>
      <c r="D797" s="283"/>
      <c r="E797" s="283"/>
      <c r="F797" s="283"/>
      <c r="G797" s="283"/>
      <c r="H797" s="283"/>
      <c r="I797" s="283"/>
      <c r="J797" s="283"/>
      <c r="K797" s="283"/>
      <c r="L797" s="283"/>
      <c r="M797" s="283"/>
      <c r="N797" s="283"/>
      <c r="O797" s="283"/>
      <c r="P797" s="283"/>
      <c r="Q797" s="283"/>
      <c r="R797" s="283"/>
      <c r="S797" s="283"/>
      <c r="T797" s="283"/>
      <c r="U797" s="283"/>
      <c r="V797" s="283"/>
      <c r="W797" s="283"/>
      <c r="X797" s="283"/>
      <c r="Y797" s="283"/>
      <c r="Z797" s="283"/>
      <c r="AA797" s="283"/>
      <c r="AB797" s="283"/>
      <c r="AC797" s="283"/>
      <c r="AD797" s="283"/>
      <c r="AE797" s="283"/>
      <c r="AF797" s="283"/>
      <c r="AG797" s="283"/>
      <c r="AH797" s="283"/>
      <c r="AI797" s="283"/>
      <c r="AJ797" s="283"/>
    </row>
    <row r="798" ht="15.75" customHeight="1">
      <c r="B798" s="283"/>
      <c r="C798" s="283"/>
      <c r="D798" s="283"/>
      <c r="E798" s="283"/>
      <c r="F798" s="283"/>
      <c r="G798" s="283"/>
      <c r="H798" s="283"/>
      <c r="I798" s="283"/>
      <c r="J798" s="283"/>
      <c r="K798" s="283"/>
      <c r="L798" s="283"/>
      <c r="M798" s="283"/>
      <c r="N798" s="283"/>
      <c r="O798" s="283"/>
      <c r="P798" s="283"/>
      <c r="Q798" s="283"/>
      <c r="R798" s="283"/>
      <c r="S798" s="283"/>
      <c r="T798" s="283"/>
      <c r="U798" s="283"/>
      <c r="V798" s="283"/>
      <c r="W798" s="283"/>
      <c r="X798" s="283"/>
      <c r="Y798" s="283"/>
      <c r="Z798" s="283"/>
      <c r="AA798" s="283"/>
      <c r="AB798" s="283"/>
      <c r="AC798" s="283"/>
      <c r="AD798" s="283"/>
      <c r="AE798" s="283"/>
      <c r="AF798" s="283"/>
      <c r="AG798" s="283"/>
      <c r="AH798" s="283"/>
      <c r="AI798" s="283"/>
      <c r="AJ798" s="283"/>
    </row>
    <row r="799" ht="15.75" customHeight="1">
      <c r="B799" s="283"/>
      <c r="C799" s="283"/>
      <c r="D799" s="283"/>
      <c r="E799" s="283"/>
      <c r="F799" s="283"/>
      <c r="G799" s="283"/>
      <c r="H799" s="283"/>
      <c r="I799" s="283"/>
      <c r="J799" s="283"/>
      <c r="K799" s="283"/>
      <c r="L799" s="283"/>
      <c r="M799" s="283"/>
      <c r="N799" s="283"/>
      <c r="O799" s="283"/>
      <c r="P799" s="283"/>
      <c r="Q799" s="283"/>
      <c r="R799" s="283"/>
      <c r="S799" s="283"/>
      <c r="T799" s="283"/>
      <c r="U799" s="283"/>
      <c r="V799" s="283"/>
      <c r="W799" s="283"/>
      <c r="X799" s="283"/>
      <c r="Y799" s="283"/>
      <c r="Z799" s="283"/>
      <c r="AA799" s="283"/>
      <c r="AB799" s="283"/>
      <c r="AC799" s="283"/>
      <c r="AD799" s="283"/>
      <c r="AE799" s="283"/>
      <c r="AF799" s="283"/>
      <c r="AG799" s="283"/>
      <c r="AH799" s="283"/>
      <c r="AI799" s="283"/>
      <c r="AJ799" s="283"/>
    </row>
    <row r="800" ht="15.75" customHeight="1">
      <c r="B800" s="283"/>
      <c r="C800" s="283"/>
      <c r="D800" s="283"/>
      <c r="E800" s="283"/>
      <c r="F800" s="283"/>
      <c r="G800" s="283"/>
      <c r="H800" s="283"/>
      <c r="I800" s="283"/>
      <c r="J800" s="283"/>
      <c r="K800" s="283"/>
      <c r="L800" s="283"/>
      <c r="M800" s="283"/>
      <c r="N800" s="283"/>
      <c r="O800" s="283"/>
      <c r="P800" s="283"/>
      <c r="Q800" s="283"/>
      <c r="R800" s="283"/>
      <c r="S800" s="283"/>
      <c r="T800" s="283"/>
      <c r="U800" s="283"/>
      <c r="V800" s="283"/>
      <c r="W800" s="283"/>
      <c r="X800" s="283"/>
      <c r="Y800" s="283"/>
      <c r="Z800" s="283"/>
      <c r="AA800" s="283"/>
      <c r="AB800" s="283"/>
      <c r="AC800" s="283"/>
      <c r="AD800" s="283"/>
      <c r="AE800" s="283"/>
      <c r="AF800" s="283"/>
      <c r="AG800" s="283"/>
      <c r="AH800" s="283"/>
      <c r="AI800" s="283"/>
      <c r="AJ800" s="283"/>
    </row>
    <row r="801" ht="15.75" customHeight="1">
      <c r="B801" s="283"/>
      <c r="C801" s="283"/>
      <c r="D801" s="283"/>
      <c r="E801" s="283"/>
      <c r="F801" s="283"/>
      <c r="G801" s="283"/>
      <c r="H801" s="283"/>
      <c r="I801" s="283"/>
      <c r="J801" s="283"/>
      <c r="K801" s="283"/>
      <c r="L801" s="283"/>
      <c r="M801" s="283"/>
      <c r="N801" s="283"/>
      <c r="O801" s="283"/>
      <c r="P801" s="283"/>
      <c r="Q801" s="283"/>
      <c r="R801" s="283"/>
      <c r="S801" s="283"/>
      <c r="T801" s="283"/>
      <c r="U801" s="283"/>
      <c r="V801" s="283"/>
      <c r="W801" s="283"/>
      <c r="X801" s="283"/>
      <c r="Y801" s="283"/>
      <c r="Z801" s="283"/>
      <c r="AA801" s="283"/>
      <c r="AB801" s="283"/>
      <c r="AC801" s="283"/>
      <c r="AD801" s="283"/>
      <c r="AE801" s="283"/>
      <c r="AF801" s="283"/>
      <c r="AG801" s="283"/>
      <c r="AH801" s="283"/>
      <c r="AI801" s="283"/>
      <c r="AJ801" s="283"/>
    </row>
    <row r="802" ht="15.75" customHeight="1">
      <c r="B802" s="283"/>
      <c r="C802" s="283"/>
      <c r="D802" s="283"/>
      <c r="E802" s="283"/>
      <c r="F802" s="283"/>
      <c r="G802" s="283"/>
      <c r="H802" s="283"/>
      <c r="I802" s="283"/>
      <c r="J802" s="283"/>
      <c r="K802" s="283"/>
      <c r="L802" s="283"/>
      <c r="M802" s="283"/>
      <c r="N802" s="283"/>
      <c r="O802" s="283"/>
      <c r="P802" s="283"/>
      <c r="Q802" s="283"/>
      <c r="R802" s="283"/>
      <c r="S802" s="283"/>
      <c r="T802" s="283"/>
      <c r="U802" s="283"/>
      <c r="V802" s="283"/>
      <c r="W802" s="283"/>
      <c r="X802" s="283"/>
      <c r="Y802" s="283"/>
      <c r="Z802" s="283"/>
      <c r="AA802" s="283"/>
      <c r="AB802" s="283"/>
      <c r="AC802" s="283"/>
      <c r="AD802" s="283"/>
      <c r="AE802" s="283"/>
      <c r="AF802" s="283"/>
      <c r="AG802" s="283"/>
      <c r="AH802" s="283"/>
      <c r="AI802" s="283"/>
      <c r="AJ802" s="283"/>
    </row>
    <row r="803" ht="15.75" customHeight="1">
      <c r="B803" s="283"/>
      <c r="C803" s="283"/>
      <c r="D803" s="283"/>
      <c r="E803" s="283"/>
      <c r="F803" s="283"/>
      <c r="G803" s="283"/>
      <c r="H803" s="283"/>
      <c r="I803" s="283"/>
      <c r="J803" s="283"/>
      <c r="K803" s="283"/>
      <c r="L803" s="283"/>
      <c r="M803" s="283"/>
      <c r="N803" s="283"/>
      <c r="O803" s="283"/>
      <c r="P803" s="283"/>
      <c r="Q803" s="283"/>
      <c r="R803" s="283"/>
      <c r="S803" s="283"/>
      <c r="T803" s="283"/>
      <c r="U803" s="283"/>
      <c r="V803" s="283"/>
      <c r="W803" s="283"/>
      <c r="X803" s="283"/>
      <c r="Y803" s="283"/>
      <c r="Z803" s="283"/>
      <c r="AA803" s="283"/>
      <c r="AB803" s="283"/>
      <c r="AC803" s="283"/>
      <c r="AD803" s="283"/>
      <c r="AE803" s="283"/>
      <c r="AF803" s="283"/>
      <c r="AG803" s="283"/>
      <c r="AH803" s="283"/>
      <c r="AI803" s="283"/>
      <c r="AJ803" s="283"/>
    </row>
    <row r="804" ht="15.75" customHeight="1">
      <c r="B804" s="283"/>
      <c r="C804" s="283"/>
      <c r="D804" s="283"/>
      <c r="E804" s="283"/>
      <c r="F804" s="283"/>
      <c r="G804" s="283"/>
      <c r="H804" s="283"/>
      <c r="I804" s="283"/>
      <c r="J804" s="283"/>
      <c r="K804" s="283"/>
      <c r="L804" s="283"/>
      <c r="M804" s="283"/>
      <c r="N804" s="283"/>
      <c r="O804" s="283"/>
      <c r="P804" s="283"/>
      <c r="Q804" s="283"/>
      <c r="R804" s="283"/>
      <c r="S804" s="283"/>
      <c r="T804" s="283"/>
      <c r="U804" s="283"/>
      <c r="V804" s="283"/>
      <c r="W804" s="283"/>
      <c r="X804" s="283"/>
      <c r="Y804" s="283"/>
      <c r="Z804" s="283"/>
      <c r="AA804" s="283"/>
      <c r="AB804" s="283"/>
      <c r="AC804" s="283"/>
      <c r="AD804" s="283"/>
      <c r="AE804" s="283"/>
      <c r="AF804" s="283"/>
      <c r="AG804" s="283"/>
      <c r="AH804" s="283"/>
      <c r="AI804" s="283"/>
      <c r="AJ804" s="283"/>
    </row>
    <row r="805" ht="15.75" customHeight="1">
      <c r="B805" s="283"/>
      <c r="C805" s="283"/>
      <c r="D805" s="283"/>
      <c r="E805" s="283"/>
      <c r="F805" s="283"/>
      <c r="G805" s="283"/>
      <c r="H805" s="283"/>
      <c r="I805" s="283"/>
      <c r="J805" s="283"/>
      <c r="K805" s="283"/>
      <c r="L805" s="283"/>
      <c r="M805" s="283"/>
      <c r="N805" s="283"/>
      <c r="O805" s="283"/>
      <c r="P805" s="283"/>
      <c r="Q805" s="283"/>
      <c r="R805" s="283"/>
      <c r="S805" s="283"/>
      <c r="T805" s="283"/>
      <c r="U805" s="283"/>
      <c r="V805" s="283"/>
      <c r="W805" s="283"/>
      <c r="X805" s="283"/>
      <c r="Y805" s="283"/>
      <c r="Z805" s="283"/>
      <c r="AA805" s="283"/>
      <c r="AB805" s="283"/>
      <c r="AC805" s="283"/>
      <c r="AD805" s="283"/>
      <c r="AE805" s="283"/>
      <c r="AF805" s="283"/>
      <c r="AG805" s="283"/>
      <c r="AH805" s="283"/>
      <c r="AI805" s="283"/>
      <c r="AJ805" s="283"/>
    </row>
    <row r="806" ht="15.75" customHeight="1">
      <c r="B806" s="283"/>
      <c r="C806" s="283"/>
      <c r="D806" s="283"/>
      <c r="E806" s="283"/>
      <c r="F806" s="283"/>
      <c r="G806" s="283"/>
      <c r="H806" s="283"/>
      <c r="I806" s="283"/>
      <c r="J806" s="283"/>
      <c r="K806" s="283"/>
      <c r="L806" s="283"/>
      <c r="M806" s="283"/>
      <c r="N806" s="283"/>
      <c r="O806" s="283"/>
      <c r="P806" s="283"/>
      <c r="Q806" s="283"/>
      <c r="R806" s="283"/>
      <c r="S806" s="283"/>
      <c r="T806" s="283"/>
      <c r="U806" s="283"/>
      <c r="V806" s="283"/>
      <c r="W806" s="283"/>
      <c r="X806" s="283"/>
      <c r="Y806" s="283"/>
      <c r="Z806" s="283"/>
      <c r="AA806" s="283"/>
      <c r="AB806" s="283"/>
      <c r="AC806" s="283"/>
      <c r="AD806" s="283"/>
      <c r="AE806" s="283"/>
      <c r="AF806" s="283"/>
      <c r="AG806" s="283"/>
      <c r="AH806" s="283"/>
      <c r="AI806" s="283"/>
      <c r="AJ806" s="283"/>
    </row>
    <row r="807" ht="15.75" customHeight="1">
      <c r="B807" s="283"/>
      <c r="C807" s="283"/>
      <c r="D807" s="283"/>
      <c r="E807" s="283"/>
      <c r="F807" s="283"/>
      <c r="G807" s="283"/>
      <c r="H807" s="283"/>
      <c r="I807" s="283"/>
      <c r="J807" s="283"/>
      <c r="K807" s="283"/>
      <c r="L807" s="283"/>
      <c r="M807" s="283"/>
      <c r="N807" s="283"/>
      <c r="O807" s="283"/>
      <c r="P807" s="283"/>
      <c r="Q807" s="283"/>
      <c r="R807" s="283"/>
      <c r="S807" s="283"/>
      <c r="T807" s="283"/>
      <c r="U807" s="283"/>
      <c r="V807" s="283"/>
      <c r="W807" s="283"/>
      <c r="X807" s="283"/>
      <c r="Y807" s="283"/>
      <c r="Z807" s="283"/>
      <c r="AA807" s="283"/>
      <c r="AB807" s="283"/>
      <c r="AC807" s="283"/>
      <c r="AD807" s="283"/>
      <c r="AE807" s="283"/>
      <c r="AF807" s="283"/>
      <c r="AG807" s="283"/>
      <c r="AH807" s="283"/>
      <c r="AI807" s="283"/>
      <c r="AJ807" s="283"/>
    </row>
    <row r="808" ht="15.75" customHeight="1">
      <c r="B808" s="283"/>
      <c r="C808" s="283"/>
      <c r="D808" s="283"/>
      <c r="E808" s="283"/>
      <c r="F808" s="283"/>
      <c r="G808" s="283"/>
      <c r="H808" s="283"/>
      <c r="I808" s="283"/>
      <c r="J808" s="283"/>
      <c r="K808" s="283"/>
      <c r="L808" s="283"/>
      <c r="M808" s="283"/>
      <c r="N808" s="283"/>
      <c r="O808" s="283"/>
      <c r="P808" s="283"/>
      <c r="Q808" s="283"/>
      <c r="R808" s="283"/>
      <c r="S808" s="283"/>
      <c r="T808" s="283"/>
      <c r="U808" s="283"/>
      <c r="V808" s="283"/>
      <c r="W808" s="283"/>
      <c r="X808" s="283"/>
      <c r="Y808" s="283"/>
      <c r="Z808" s="283"/>
      <c r="AA808" s="283"/>
      <c r="AB808" s="283"/>
      <c r="AC808" s="283"/>
      <c r="AD808" s="283"/>
      <c r="AE808" s="283"/>
      <c r="AF808" s="283"/>
      <c r="AG808" s="283"/>
      <c r="AH808" s="283"/>
      <c r="AI808" s="283"/>
      <c r="AJ808" s="283"/>
    </row>
    <row r="809" ht="15.75" customHeight="1">
      <c r="B809" s="283"/>
      <c r="C809" s="283"/>
      <c r="D809" s="283"/>
      <c r="E809" s="283"/>
      <c r="F809" s="283"/>
      <c r="G809" s="283"/>
      <c r="H809" s="283"/>
      <c r="I809" s="283"/>
      <c r="J809" s="283"/>
      <c r="K809" s="283"/>
      <c r="L809" s="283"/>
      <c r="M809" s="283"/>
      <c r="N809" s="283"/>
      <c r="O809" s="283"/>
      <c r="P809" s="283"/>
      <c r="Q809" s="283"/>
      <c r="R809" s="283"/>
      <c r="S809" s="283"/>
      <c r="T809" s="283"/>
      <c r="U809" s="283"/>
      <c r="V809" s="283"/>
      <c r="W809" s="283"/>
      <c r="X809" s="283"/>
      <c r="Y809" s="283"/>
      <c r="Z809" s="283"/>
      <c r="AA809" s="283"/>
      <c r="AB809" s="283"/>
      <c r="AC809" s="283"/>
      <c r="AD809" s="283"/>
      <c r="AE809" s="283"/>
      <c r="AF809" s="283"/>
      <c r="AG809" s="283"/>
      <c r="AH809" s="283"/>
      <c r="AI809" s="283"/>
      <c r="AJ809" s="283"/>
    </row>
    <row r="810" ht="15.75" customHeight="1">
      <c r="B810" s="283"/>
      <c r="C810" s="283"/>
      <c r="D810" s="283"/>
      <c r="E810" s="283"/>
      <c r="F810" s="283"/>
      <c r="G810" s="283"/>
      <c r="H810" s="283"/>
      <c r="I810" s="283"/>
      <c r="J810" s="283"/>
      <c r="K810" s="283"/>
      <c r="L810" s="283"/>
      <c r="M810" s="283"/>
      <c r="N810" s="283"/>
      <c r="O810" s="283"/>
      <c r="P810" s="283"/>
      <c r="Q810" s="283"/>
      <c r="R810" s="283"/>
      <c r="S810" s="283"/>
      <c r="T810" s="283"/>
      <c r="U810" s="283"/>
      <c r="V810" s="283"/>
      <c r="W810" s="283"/>
      <c r="X810" s="283"/>
      <c r="Y810" s="283"/>
      <c r="Z810" s="283"/>
      <c r="AA810" s="283"/>
      <c r="AB810" s="283"/>
      <c r="AC810" s="283"/>
      <c r="AD810" s="283"/>
      <c r="AE810" s="283"/>
      <c r="AF810" s="283"/>
      <c r="AG810" s="283"/>
      <c r="AH810" s="283"/>
      <c r="AI810" s="283"/>
      <c r="AJ810" s="283"/>
    </row>
    <row r="811" ht="15.75" customHeight="1">
      <c r="B811" s="283"/>
      <c r="C811" s="283"/>
      <c r="D811" s="283"/>
      <c r="E811" s="283"/>
      <c r="F811" s="283"/>
      <c r="G811" s="283"/>
      <c r="H811" s="283"/>
      <c r="I811" s="283"/>
      <c r="J811" s="283"/>
      <c r="K811" s="283"/>
      <c r="L811" s="283"/>
      <c r="M811" s="283"/>
      <c r="N811" s="283"/>
      <c r="O811" s="283"/>
      <c r="P811" s="283"/>
      <c r="Q811" s="283"/>
      <c r="R811" s="283"/>
      <c r="S811" s="283"/>
      <c r="T811" s="283"/>
      <c r="U811" s="283"/>
      <c r="V811" s="283"/>
      <c r="W811" s="283"/>
      <c r="X811" s="283"/>
      <c r="Y811" s="283"/>
      <c r="Z811" s="283"/>
      <c r="AA811" s="283"/>
      <c r="AB811" s="283"/>
      <c r="AC811" s="283"/>
      <c r="AD811" s="283"/>
      <c r="AE811" s="283"/>
      <c r="AF811" s="283"/>
      <c r="AG811" s="283"/>
      <c r="AH811" s="283"/>
      <c r="AI811" s="283"/>
      <c r="AJ811" s="283"/>
    </row>
    <row r="812" ht="15.75" customHeight="1">
      <c r="B812" s="283"/>
      <c r="C812" s="283"/>
      <c r="D812" s="283"/>
      <c r="E812" s="283"/>
      <c r="F812" s="283"/>
      <c r="G812" s="283"/>
      <c r="H812" s="283"/>
      <c r="I812" s="283"/>
      <c r="J812" s="283"/>
      <c r="K812" s="283"/>
      <c r="L812" s="283"/>
      <c r="M812" s="283"/>
      <c r="N812" s="283"/>
      <c r="O812" s="283"/>
      <c r="P812" s="283"/>
      <c r="Q812" s="283"/>
      <c r="R812" s="283"/>
      <c r="S812" s="283"/>
      <c r="T812" s="283"/>
      <c r="U812" s="283"/>
      <c r="V812" s="283"/>
      <c r="W812" s="283"/>
      <c r="X812" s="283"/>
      <c r="Y812" s="283"/>
      <c r="Z812" s="283"/>
      <c r="AA812" s="283"/>
      <c r="AB812" s="283"/>
      <c r="AC812" s="283"/>
      <c r="AD812" s="283"/>
      <c r="AE812" s="283"/>
      <c r="AF812" s="283"/>
      <c r="AG812" s="283"/>
      <c r="AH812" s="283"/>
      <c r="AI812" s="283"/>
      <c r="AJ812" s="283"/>
    </row>
    <row r="813" ht="15.75" customHeight="1">
      <c r="B813" s="283"/>
      <c r="C813" s="283"/>
      <c r="D813" s="283"/>
      <c r="E813" s="283"/>
      <c r="F813" s="283"/>
      <c r="G813" s="283"/>
      <c r="H813" s="283"/>
      <c r="I813" s="283"/>
      <c r="J813" s="283"/>
      <c r="K813" s="283"/>
      <c r="L813" s="283"/>
      <c r="M813" s="283"/>
      <c r="N813" s="283"/>
      <c r="O813" s="283"/>
      <c r="P813" s="283"/>
      <c r="Q813" s="283"/>
      <c r="R813" s="283"/>
      <c r="S813" s="283"/>
      <c r="T813" s="283"/>
      <c r="U813" s="283"/>
      <c r="V813" s="283"/>
      <c r="W813" s="283"/>
      <c r="X813" s="283"/>
      <c r="Y813" s="283"/>
      <c r="Z813" s="283"/>
      <c r="AA813" s="283"/>
      <c r="AB813" s="283"/>
      <c r="AC813" s="283"/>
      <c r="AD813" s="283"/>
      <c r="AE813" s="283"/>
      <c r="AF813" s="283"/>
      <c r="AG813" s="283"/>
      <c r="AH813" s="283"/>
      <c r="AI813" s="283"/>
      <c r="AJ813" s="283"/>
    </row>
    <row r="814" ht="15.75" customHeight="1">
      <c r="B814" s="283"/>
      <c r="C814" s="283"/>
      <c r="D814" s="283"/>
      <c r="E814" s="283"/>
      <c r="F814" s="283"/>
      <c r="G814" s="283"/>
      <c r="H814" s="283"/>
      <c r="I814" s="283"/>
      <c r="J814" s="283"/>
      <c r="K814" s="283"/>
      <c r="L814" s="283"/>
      <c r="M814" s="283"/>
      <c r="N814" s="283"/>
      <c r="O814" s="283"/>
      <c r="P814" s="283"/>
      <c r="Q814" s="283"/>
      <c r="R814" s="283"/>
      <c r="S814" s="283"/>
      <c r="T814" s="283"/>
      <c r="U814" s="283"/>
      <c r="V814" s="283"/>
      <c r="W814" s="283"/>
      <c r="X814" s="283"/>
      <c r="Y814" s="283"/>
      <c r="Z814" s="283"/>
      <c r="AA814" s="283"/>
      <c r="AB814" s="283"/>
      <c r="AC814" s="283"/>
      <c r="AD814" s="283"/>
      <c r="AE814" s="283"/>
      <c r="AF814" s="283"/>
      <c r="AG814" s="283"/>
      <c r="AH814" s="283"/>
      <c r="AI814" s="283"/>
      <c r="AJ814" s="283"/>
    </row>
    <row r="815" ht="15.75" customHeight="1">
      <c r="B815" s="283"/>
      <c r="C815" s="283"/>
      <c r="D815" s="283"/>
      <c r="E815" s="283"/>
      <c r="F815" s="283"/>
      <c r="G815" s="283"/>
      <c r="H815" s="283"/>
      <c r="I815" s="283"/>
      <c r="J815" s="283"/>
      <c r="K815" s="283"/>
      <c r="L815" s="283"/>
      <c r="M815" s="283"/>
      <c r="N815" s="283"/>
      <c r="O815" s="283"/>
      <c r="P815" s="283"/>
      <c r="Q815" s="283"/>
      <c r="R815" s="283"/>
      <c r="S815" s="283"/>
      <c r="T815" s="283"/>
      <c r="U815" s="283"/>
      <c r="V815" s="283"/>
      <c r="W815" s="283"/>
      <c r="X815" s="283"/>
      <c r="Y815" s="283"/>
      <c r="Z815" s="283"/>
      <c r="AA815" s="283"/>
      <c r="AB815" s="283"/>
      <c r="AC815" s="283"/>
      <c r="AD815" s="283"/>
      <c r="AE815" s="283"/>
      <c r="AF815" s="283"/>
      <c r="AG815" s="283"/>
      <c r="AH815" s="283"/>
      <c r="AI815" s="283"/>
      <c r="AJ815" s="283"/>
    </row>
    <row r="816" ht="15.75" customHeight="1">
      <c r="B816" s="283"/>
      <c r="C816" s="283"/>
      <c r="D816" s="283"/>
      <c r="E816" s="283"/>
      <c r="F816" s="283"/>
      <c r="G816" s="283"/>
      <c r="H816" s="283"/>
      <c r="I816" s="283"/>
      <c r="J816" s="283"/>
      <c r="K816" s="283"/>
      <c r="L816" s="283"/>
      <c r="M816" s="283"/>
      <c r="N816" s="283"/>
      <c r="O816" s="283"/>
      <c r="P816" s="283"/>
      <c r="Q816" s="283"/>
      <c r="R816" s="283"/>
      <c r="S816" s="283"/>
      <c r="T816" s="283"/>
      <c r="U816" s="283"/>
      <c r="V816" s="283"/>
      <c r="W816" s="283"/>
      <c r="X816" s="283"/>
      <c r="Y816" s="283"/>
      <c r="Z816" s="283"/>
      <c r="AA816" s="283"/>
      <c r="AB816" s="283"/>
      <c r="AC816" s="283"/>
      <c r="AD816" s="283"/>
      <c r="AE816" s="283"/>
      <c r="AF816" s="283"/>
      <c r="AG816" s="283"/>
      <c r="AH816" s="283"/>
      <c r="AI816" s="283"/>
      <c r="AJ816" s="283"/>
    </row>
    <row r="817" ht="15.75" customHeight="1">
      <c r="B817" s="283"/>
      <c r="C817" s="283"/>
      <c r="D817" s="283"/>
      <c r="E817" s="283"/>
      <c r="F817" s="283"/>
      <c r="G817" s="283"/>
      <c r="H817" s="283"/>
      <c r="I817" s="283"/>
      <c r="J817" s="283"/>
      <c r="K817" s="283"/>
      <c r="L817" s="283"/>
      <c r="M817" s="283"/>
      <c r="N817" s="283"/>
      <c r="O817" s="283"/>
      <c r="P817" s="283"/>
      <c r="Q817" s="283"/>
      <c r="R817" s="283"/>
      <c r="S817" s="283"/>
      <c r="T817" s="283"/>
      <c r="U817" s="283"/>
      <c r="V817" s="283"/>
      <c r="W817" s="283"/>
      <c r="X817" s="283"/>
      <c r="Y817" s="283"/>
      <c r="Z817" s="283"/>
      <c r="AA817" s="283"/>
      <c r="AB817" s="283"/>
      <c r="AC817" s="283"/>
      <c r="AD817" s="283"/>
      <c r="AE817" s="283"/>
      <c r="AF817" s="283"/>
      <c r="AG817" s="283"/>
      <c r="AH817" s="283"/>
      <c r="AI817" s="283"/>
      <c r="AJ817" s="283"/>
    </row>
    <row r="818" ht="15.75" customHeight="1">
      <c r="B818" s="283"/>
      <c r="C818" s="283"/>
      <c r="D818" s="283"/>
      <c r="E818" s="283"/>
      <c r="F818" s="283"/>
      <c r="G818" s="283"/>
      <c r="H818" s="283"/>
      <c r="I818" s="283"/>
      <c r="J818" s="283"/>
      <c r="K818" s="283"/>
      <c r="L818" s="283"/>
      <c r="M818" s="283"/>
      <c r="N818" s="283"/>
      <c r="O818" s="283"/>
      <c r="P818" s="283"/>
      <c r="Q818" s="283"/>
      <c r="R818" s="283"/>
      <c r="S818" s="283"/>
      <c r="T818" s="283"/>
      <c r="U818" s="283"/>
      <c r="V818" s="283"/>
      <c r="W818" s="283"/>
      <c r="X818" s="283"/>
      <c r="Y818" s="283"/>
      <c r="Z818" s="283"/>
      <c r="AA818" s="283"/>
      <c r="AB818" s="283"/>
      <c r="AC818" s="283"/>
      <c r="AD818" s="283"/>
      <c r="AE818" s="283"/>
      <c r="AF818" s="283"/>
      <c r="AG818" s="283"/>
      <c r="AH818" s="283"/>
      <c r="AI818" s="283"/>
      <c r="AJ818" s="283"/>
    </row>
    <row r="819" ht="15.75" customHeight="1">
      <c r="B819" s="283"/>
      <c r="C819" s="283"/>
      <c r="D819" s="283"/>
      <c r="E819" s="283"/>
      <c r="F819" s="283"/>
      <c r="G819" s="283"/>
      <c r="H819" s="283"/>
      <c r="I819" s="283"/>
      <c r="J819" s="283"/>
      <c r="K819" s="283"/>
      <c r="L819" s="283"/>
      <c r="M819" s="283"/>
      <c r="N819" s="283"/>
      <c r="O819" s="283"/>
      <c r="P819" s="283"/>
      <c r="Q819" s="283"/>
      <c r="R819" s="283"/>
      <c r="S819" s="283"/>
      <c r="T819" s="283"/>
      <c r="U819" s="283"/>
      <c r="V819" s="283"/>
      <c r="W819" s="283"/>
      <c r="X819" s="283"/>
      <c r="Y819" s="283"/>
      <c r="Z819" s="283"/>
      <c r="AA819" s="283"/>
      <c r="AB819" s="283"/>
      <c r="AC819" s="283"/>
      <c r="AD819" s="283"/>
      <c r="AE819" s="283"/>
      <c r="AF819" s="283"/>
      <c r="AG819" s="283"/>
      <c r="AH819" s="283"/>
      <c r="AI819" s="283"/>
      <c r="AJ819" s="283"/>
    </row>
    <row r="820" ht="15.75" customHeight="1">
      <c r="B820" s="283"/>
      <c r="C820" s="283"/>
      <c r="D820" s="283"/>
      <c r="E820" s="283"/>
      <c r="F820" s="283"/>
      <c r="G820" s="283"/>
      <c r="H820" s="283"/>
      <c r="I820" s="283"/>
      <c r="J820" s="283"/>
      <c r="K820" s="283"/>
      <c r="L820" s="283"/>
      <c r="M820" s="283"/>
      <c r="N820" s="283"/>
      <c r="O820" s="283"/>
      <c r="P820" s="283"/>
      <c r="Q820" s="283"/>
      <c r="R820" s="283"/>
      <c r="S820" s="283"/>
      <c r="T820" s="283"/>
      <c r="U820" s="283"/>
      <c r="V820" s="283"/>
      <c r="W820" s="283"/>
      <c r="X820" s="283"/>
      <c r="Y820" s="283"/>
      <c r="Z820" s="283"/>
      <c r="AA820" s="283"/>
      <c r="AB820" s="283"/>
      <c r="AC820" s="283"/>
      <c r="AD820" s="283"/>
      <c r="AE820" s="283"/>
      <c r="AF820" s="283"/>
      <c r="AG820" s="283"/>
      <c r="AH820" s="283"/>
      <c r="AI820" s="283"/>
      <c r="AJ820" s="283"/>
    </row>
    <row r="821" ht="15.75" customHeight="1">
      <c r="B821" s="283"/>
      <c r="C821" s="283"/>
      <c r="D821" s="283"/>
      <c r="E821" s="283"/>
      <c r="F821" s="283"/>
      <c r="G821" s="283"/>
      <c r="H821" s="283"/>
      <c r="I821" s="283"/>
      <c r="J821" s="283"/>
      <c r="K821" s="283"/>
      <c r="L821" s="283"/>
      <c r="M821" s="283"/>
      <c r="N821" s="283"/>
      <c r="O821" s="283"/>
      <c r="P821" s="283"/>
      <c r="Q821" s="283"/>
      <c r="R821" s="283"/>
      <c r="S821" s="283"/>
      <c r="T821" s="283"/>
      <c r="U821" s="283"/>
      <c r="V821" s="283"/>
      <c r="W821" s="283"/>
      <c r="X821" s="283"/>
      <c r="Y821" s="283"/>
      <c r="Z821" s="283"/>
      <c r="AA821" s="283"/>
      <c r="AB821" s="283"/>
      <c r="AC821" s="283"/>
      <c r="AD821" s="283"/>
      <c r="AE821" s="283"/>
      <c r="AF821" s="283"/>
      <c r="AG821" s="283"/>
      <c r="AH821" s="283"/>
      <c r="AI821" s="283"/>
      <c r="AJ821" s="283"/>
    </row>
    <row r="822" ht="15.75" customHeight="1">
      <c r="B822" s="283"/>
      <c r="C822" s="283"/>
      <c r="D822" s="283"/>
      <c r="E822" s="283"/>
      <c r="F822" s="283"/>
      <c r="G822" s="283"/>
      <c r="H822" s="283"/>
      <c r="I822" s="283"/>
      <c r="J822" s="283"/>
      <c r="K822" s="283"/>
      <c r="L822" s="283"/>
      <c r="M822" s="283"/>
      <c r="N822" s="283"/>
      <c r="O822" s="283"/>
      <c r="P822" s="283"/>
      <c r="Q822" s="283"/>
      <c r="R822" s="283"/>
      <c r="S822" s="283"/>
      <c r="T822" s="283"/>
      <c r="U822" s="283"/>
      <c r="V822" s="283"/>
      <c r="W822" s="283"/>
      <c r="X822" s="283"/>
      <c r="Y822" s="283"/>
      <c r="Z822" s="283"/>
      <c r="AA822" s="283"/>
      <c r="AB822" s="283"/>
      <c r="AC822" s="283"/>
      <c r="AD822" s="283"/>
      <c r="AE822" s="283"/>
      <c r="AF822" s="283"/>
      <c r="AG822" s="283"/>
      <c r="AH822" s="283"/>
      <c r="AI822" s="283"/>
      <c r="AJ822" s="283"/>
    </row>
    <row r="823" ht="15.75" customHeight="1">
      <c r="B823" s="283"/>
      <c r="C823" s="283"/>
      <c r="D823" s="283"/>
      <c r="E823" s="283"/>
      <c r="F823" s="283"/>
      <c r="G823" s="283"/>
      <c r="H823" s="283"/>
      <c r="I823" s="283"/>
      <c r="J823" s="283"/>
      <c r="K823" s="283"/>
      <c r="L823" s="283"/>
      <c r="M823" s="283"/>
      <c r="N823" s="283"/>
      <c r="O823" s="283"/>
      <c r="P823" s="283"/>
      <c r="Q823" s="283"/>
      <c r="R823" s="283"/>
      <c r="S823" s="283"/>
      <c r="T823" s="283"/>
      <c r="U823" s="283"/>
      <c r="V823" s="283"/>
      <c r="W823" s="283"/>
      <c r="X823" s="283"/>
      <c r="Y823" s="283"/>
      <c r="Z823" s="283"/>
      <c r="AA823" s="283"/>
      <c r="AB823" s="283"/>
      <c r="AC823" s="283"/>
      <c r="AD823" s="283"/>
      <c r="AE823" s="283"/>
      <c r="AF823" s="283"/>
      <c r="AG823" s="283"/>
      <c r="AH823" s="283"/>
      <c r="AI823" s="283"/>
      <c r="AJ823" s="283"/>
    </row>
    <row r="824" ht="15.75" customHeight="1">
      <c r="B824" s="283"/>
      <c r="C824" s="283"/>
      <c r="D824" s="283"/>
      <c r="E824" s="283"/>
      <c r="F824" s="283"/>
      <c r="G824" s="283"/>
      <c r="H824" s="283"/>
      <c r="I824" s="283"/>
      <c r="J824" s="283"/>
      <c r="K824" s="283"/>
      <c r="L824" s="283"/>
      <c r="M824" s="283"/>
      <c r="N824" s="283"/>
      <c r="O824" s="283"/>
      <c r="P824" s="283"/>
      <c r="Q824" s="283"/>
      <c r="R824" s="283"/>
      <c r="S824" s="283"/>
      <c r="T824" s="283"/>
      <c r="U824" s="283"/>
      <c r="V824" s="283"/>
      <c r="W824" s="283"/>
      <c r="X824" s="283"/>
      <c r="Y824" s="283"/>
      <c r="Z824" s="283"/>
      <c r="AA824" s="283"/>
      <c r="AB824" s="283"/>
      <c r="AC824" s="283"/>
      <c r="AD824" s="283"/>
      <c r="AE824" s="283"/>
      <c r="AF824" s="283"/>
      <c r="AG824" s="283"/>
      <c r="AH824" s="283"/>
      <c r="AI824" s="283"/>
      <c r="AJ824" s="283"/>
    </row>
    <row r="825" ht="15.75" customHeight="1">
      <c r="B825" s="283"/>
      <c r="C825" s="283"/>
      <c r="D825" s="283"/>
      <c r="E825" s="283"/>
      <c r="F825" s="283"/>
      <c r="G825" s="283"/>
      <c r="H825" s="283"/>
      <c r="I825" s="283"/>
      <c r="J825" s="283"/>
      <c r="K825" s="283"/>
      <c r="L825" s="283"/>
      <c r="M825" s="283"/>
      <c r="N825" s="283"/>
      <c r="O825" s="283"/>
      <c r="P825" s="283"/>
      <c r="Q825" s="283"/>
      <c r="R825" s="283"/>
      <c r="S825" s="283"/>
      <c r="T825" s="283"/>
      <c r="U825" s="283"/>
      <c r="V825" s="283"/>
      <c r="W825" s="283"/>
      <c r="X825" s="283"/>
      <c r="Y825" s="283"/>
      <c r="Z825" s="283"/>
      <c r="AA825" s="283"/>
      <c r="AB825" s="283"/>
      <c r="AC825" s="283"/>
      <c r="AD825" s="283"/>
      <c r="AE825" s="283"/>
      <c r="AF825" s="283"/>
      <c r="AG825" s="283"/>
      <c r="AH825" s="283"/>
      <c r="AI825" s="283"/>
      <c r="AJ825" s="283"/>
    </row>
    <row r="826" ht="15.75" customHeight="1">
      <c r="B826" s="283"/>
      <c r="C826" s="283"/>
      <c r="D826" s="283"/>
      <c r="E826" s="283"/>
      <c r="F826" s="283"/>
      <c r="G826" s="283"/>
      <c r="H826" s="283"/>
      <c r="I826" s="283"/>
      <c r="J826" s="283"/>
      <c r="K826" s="283"/>
      <c r="L826" s="283"/>
      <c r="M826" s="283"/>
      <c r="N826" s="283"/>
      <c r="O826" s="283"/>
      <c r="P826" s="283"/>
      <c r="Q826" s="283"/>
      <c r="R826" s="283"/>
      <c r="S826" s="283"/>
      <c r="T826" s="283"/>
      <c r="U826" s="283"/>
      <c r="V826" s="283"/>
      <c r="W826" s="283"/>
      <c r="X826" s="283"/>
      <c r="Y826" s="283"/>
      <c r="Z826" s="283"/>
      <c r="AA826" s="283"/>
      <c r="AB826" s="283"/>
      <c r="AC826" s="283"/>
      <c r="AD826" s="283"/>
      <c r="AE826" s="283"/>
      <c r="AF826" s="283"/>
      <c r="AG826" s="283"/>
      <c r="AH826" s="283"/>
      <c r="AI826" s="283"/>
      <c r="AJ826" s="283"/>
    </row>
    <row r="827" ht="15.75" customHeight="1">
      <c r="B827" s="283"/>
      <c r="C827" s="283"/>
      <c r="D827" s="283"/>
      <c r="E827" s="283"/>
      <c r="F827" s="283"/>
      <c r="G827" s="283"/>
      <c r="H827" s="283"/>
      <c r="I827" s="283"/>
      <c r="J827" s="283"/>
      <c r="K827" s="283"/>
      <c r="L827" s="283"/>
      <c r="M827" s="283"/>
      <c r="N827" s="283"/>
      <c r="O827" s="283"/>
      <c r="P827" s="283"/>
      <c r="Q827" s="283"/>
      <c r="R827" s="283"/>
      <c r="S827" s="283"/>
      <c r="T827" s="283"/>
      <c r="U827" s="283"/>
      <c r="V827" s="283"/>
      <c r="W827" s="283"/>
      <c r="X827" s="283"/>
      <c r="Y827" s="283"/>
      <c r="Z827" s="283"/>
      <c r="AA827" s="283"/>
      <c r="AB827" s="283"/>
      <c r="AC827" s="283"/>
      <c r="AD827" s="283"/>
      <c r="AE827" s="283"/>
      <c r="AF827" s="283"/>
      <c r="AG827" s="283"/>
      <c r="AH827" s="283"/>
      <c r="AI827" s="283"/>
      <c r="AJ827" s="283"/>
    </row>
    <row r="828" ht="15.75" customHeight="1">
      <c r="B828" s="283"/>
      <c r="C828" s="283"/>
      <c r="D828" s="283"/>
      <c r="E828" s="283"/>
      <c r="F828" s="283"/>
      <c r="G828" s="283"/>
      <c r="H828" s="283"/>
      <c r="I828" s="283"/>
      <c r="J828" s="283"/>
      <c r="K828" s="283"/>
      <c r="L828" s="283"/>
      <c r="M828" s="283"/>
      <c r="N828" s="283"/>
      <c r="O828" s="283"/>
      <c r="P828" s="283"/>
      <c r="Q828" s="283"/>
      <c r="R828" s="283"/>
      <c r="S828" s="283"/>
      <c r="T828" s="283"/>
      <c r="U828" s="283"/>
      <c r="V828" s="283"/>
      <c r="W828" s="283"/>
      <c r="X828" s="283"/>
      <c r="Y828" s="283"/>
      <c r="Z828" s="283"/>
      <c r="AA828" s="283"/>
      <c r="AB828" s="283"/>
      <c r="AC828" s="283"/>
      <c r="AD828" s="283"/>
      <c r="AE828" s="283"/>
      <c r="AF828" s="283"/>
      <c r="AG828" s="283"/>
      <c r="AH828" s="283"/>
      <c r="AI828" s="283"/>
      <c r="AJ828" s="283"/>
    </row>
    <row r="829" ht="15.75" customHeight="1">
      <c r="B829" s="283"/>
      <c r="C829" s="283"/>
      <c r="D829" s="283"/>
      <c r="E829" s="283"/>
      <c r="F829" s="283"/>
      <c r="G829" s="283"/>
      <c r="H829" s="283"/>
      <c r="I829" s="283"/>
      <c r="J829" s="283"/>
      <c r="K829" s="283"/>
      <c r="L829" s="283"/>
      <c r="M829" s="283"/>
      <c r="N829" s="283"/>
      <c r="O829" s="283"/>
      <c r="P829" s="283"/>
      <c r="Q829" s="283"/>
      <c r="R829" s="283"/>
      <c r="S829" s="283"/>
      <c r="T829" s="283"/>
      <c r="U829" s="283"/>
      <c r="V829" s="283"/>
      <c r="W829" s="283"/>
      <c r="X829" s="283"/>
      <c r="Y829" s="283"/>
      <c r="Z829" s="283"/>
      <c r="AA829" s="283"/>
      <c r="AB829" s="283"/>
      <c r="AC829" s="283"/>
      <c r="AD829" s="283"/>
      <c r="AE829" s="283"/>
      <c r="AF829" s="283"/>
      <c r="AG829" s="283"/>
      <c r="AH829" s="283"/>
      <c r="AI829" s="283"/>
      <c r="AJ829" s="283"/>
    </row>
    <row r="830" ht="15.75" customHeight="1">
      <c r="B830" s="283"/>
      <c r="C830" s="283"/>
      <c r="D830" s="283"/>
      <c r="E830" s="283"/>
      <c r="F830" s="283"/>
      <c r="G830" s="283"/>
      <c r="H830" s="283"/>
      <c r="I830" s="283"/>
      <c r="J830" s="283"/>
      <c r="K830" s="283"/>
      <c r="L830" s="283"/>
      <c r="M830" s="283"/>
      <c r="N830" s="283"/>
      <c r="O830" s="283"/>
      <c r="P830" s="283"/>
      <c r="Q830" s="283"/>
      <c r="R830" s="283"/>
      <c r="S830" s="283"/>
      <c r="T830" s="283"/>
      <c r="U830" s="283"/>
      <c r="V830" s="283"/>
      <c r="W830" s="283"/>
      <c r="X830" s="283"/>
      <c r="Y830" s="283"/>
      <c r="Z830" s="283"/>
      <c r="AA830" s="283"/>
      <c r="AB830" s="283"/>
      <c r="AC830" s="283"/>
      <c r="AD830" s="283"/>
      <c r="AE830" s="283"/>
      <c r="AF830" s="283"/>
      <c r="AG830" s="283"/>
      <c r="AH830" s="283"/>
      <c r="AI830" s="283"/>
      <c r="AJ830" s="283"/>
    </row>
    <row r="831" ht="15.75" customHeight="1">
      <c r="B831" s="283"/>
      <c r="C831" s="283"/>
      <c r="D831" s="283"/>
      <c r="E831" s="283"/>
      <c r="F831" s="283"/>
      <c r="G831" s="283"/>
      <c r="H831" s="283"/>
      <c r="I831" s="283"/>
      <c r="J831" s="283"/>
      <c r="K831" s="283"/>
      <c r="L831" s="283"/>
      <c r="M831" s="283"/>
      <c r="N831" s="283"/>
      <c r="O831" s="283"/>
      <c r="P831" s="283"/>
      <c r="Q831" s="283"/>
      <c r="R831" s="283"/>
      <c r="S831" s="283"/>
      <c r="T831" s="283"/>
      <c r="U831" s="283"/>
      <c r="V831" s="283"/>
      <c r="W831" s="283"/>
      <c r="X831" s="283"/>
      <c r="Y831" s="283"/>
      <c r="Z831" s="283"/>
      <c r="AA831" s="283"/>
      <c r="AB831" s="283"/>
      <c r="AC831" s="283"/>
      <c r="AD831" s="283"/>
      <c r="AE831" s="283"/>
      <c r="AF831" s="283"/>
      <c r="AG831" s="283"/>
      <c r="AH831" s="283"/>
      <c r="AI831" s="283"/>
      <c r="AJ831" s="283"/>
    </row>
    <row r="832" ht="15.75" customHeight="1">
      <c r="B832" s="283"/>
      <c r="C832" s="283"/>
      <c r="D832" s="283"/>
      <c r="E832" s="283"/>
      <c r="F832" s="283"/>
      <c r="G832" s="283"/>
      <c r="H832" s="283"/>
      <c r="I832" s="283"/>
      <c r="J832" s="283"/>
      <c r="K832" s="283"/>
      <c r="L832" s="283"/>
      <c r="M832" s="283"/>
      <c r="N832" s="283"/>
      <c r="O832" s="283"/>
      <c r="P832" s="283"/>
      <c r="Q832" s="283"/>
      <c r="R832" s="283"/>
      <c r="S832" s="283"/>
      <c r="T832" s="283"/>
      <c r="U832" s="283"/>
      <c r="V832" s="283"/>
      <c r="W832" s="283"/>
      <c r="X832" s="283"/>
      <c r="Y832" s="283"/>
      <c r="Z832" s="283"/>
      <c r="AA832" s="283"/>
      <c r="AB832" s="283"/>
      <c r="AC832" s="283"/>
      <c r="AD832" s="283"/>
      <c r="AE832" s="283"/>
      <c r="AF832" s="283"/>
      <c r="AG832" s="283"/>
      <c r="AH832" s="283"/>
      <c r="AI832" s="283"/>
      <c r="AJ832" s="283"/>
    </row>
    <row r="833" ht="15.75" customHeight="1">
      <c r="B833" s="283"/>
      <c r="C833" s="283"/>
      <c r="D833" s="283"/>
      <c r="E833" s="283"/>
      <c r="F833" s="283"/>
      <c r="G833" s="283"/>
      <c r="H833" s="283"/>
      <c r="I833" s="283"/>
      <c r="J833" s="283"/>
      <c r="K833" s="283"/>
      <c r="L833" s="283"/>
      <c r="M833" s="283"/>
      <c r="N833" s="283"/>
      <c r="O833" s="283"/>
      <c r="P833" s="283"/>
      <c r="Q833" s="283"/>
      <c r="R833" s="283"/>
      <c r="S833" s="283"/>
      <c r="T833" s="283"/>
      <c r="U833" s="283"/>
      <c r="V833" s="283"/>
      <c r="W833" s="283"/>
      <c r="X833" s="283"/>
      <c r="Y833" s="283"/>
      <c r="Z833" s="283"/>
      <c r="AA833" s="283"/>
      <c r="AB833" s="283"/>
      <c r="AC833" s="283"/>
      <c r="AD833" s="283"/>
      <c r="AE833" s="283"/>
      <c r="AF833" s="283"/>
      <c r="AG833" s="283"/>
      <c r="AH833" s="283"/>
      <c r="AI833" s="283"/>
      <c r="AJ833" s="283"/>
    </row>
    <row r="834" ht="15.75" customHeight="1">
      <c r="B834" s="283"/>
      <c r="C834" s="283"/>
      <c r="D834" s="283"/>
      <c r="E834" s="283"/>
      <c r="F834" s="283"/>
      <c r="G834" s="283"/>
      <c r="H834" s="283"/>
      <c r="I834" s="283"/>
      <c r="J834" s="283"/>
      <c r="K834" s="283"/>
      <c r="L834" s="283"/>
      <c r="M834" s="283"/>
      <c r="N834" s="283"/>
      <c r="O834" s="283"/>
      <c r="P834" s="283"/>
      <c r="Q834" s="283"/>
      <c r="R834" s="283"/>
      <c r="S834" s="283"/>
      <c r="T834" s="283"/>
      <c r="U834" s="283"/>
      <c r="V834" s="283"/>
      <c r="W834" s="283"/>
      <c r="X834" s="283"/>
      <c r="Y834" s="283"/>
      <c r="Z834" s="283"/>
      <c r="AA834" s="283"/>
      <c r="AB834" s="283"/>
      <c r="AC834" s="283"/>
      <c r="AD834" s="283"/>
      <c r="AE834" s="283"/>
      <c r="AF834" s="283"/>
      <c r="AG834" s="283"/>
      <c r="AH834" s="283"/>
      <c r="AI834" s="283"/>
      <c r="AJ834" s="283"/>
    </row>
    <row r="835" ht="15.75" customHeight="1">
      <c r="B835" s="283"/>
      <c r="C835" s="283"/>
      <c r="D835" s="283"/>
      <c r="E835" s="283"/>
      <c r="F835" s="283"/>
      <c r="G835" s="283"/>
      <c r="H835" s="283"/>
      <c r="I835" s="283"/>
      <c r="J835" s="283"/>
      <c r="K835" s="283"/>
      <c r="L835" s="283"/>
      <c r="M835" s="283"/>
      <c r="N835" s="283"/>
      <c r="O835" s="283"/>
      <c r="P835" s="283"/>
      <c r="Q835" s="283"/>
      <c r="R835" s="283"/>
      <c r="S835" s="283"/>
      <c r="T835" s="283"/>
      <c r="U835" s="283"/>
      <c r="V835" s="283"/>
      <c r="W835" s="283"/>
      <c r="X835" s="283"/>
      <c r="Y835" s="283"/>
      <c r="Z835" s="283"/>
      <c r="AA835" s="283"/>
      <c r="AB835" s="283"/>
      <c r="AC835" s="283"/>
      <c r="AD835" s="283"/>
      <c r="AE835" s="283"/>
      <c r="AF835" s="283"/>
      <c r="AG835" s="283"/>
      <c r="AH835" s="283"/>
      <c r="AI835" s="283"/>
      <c r="AJ835" s="283"/>
    </row>
    <row r="836" ht="15.75" customHeight="1">
      <c r="B836" s="283"/>
      <c r="C836" s="283"/>
      <c r="D836" s="283"/>
      <c r="E836" s="283"/>
      <c r="F836" s="283"/>
      <c r="G836" s="283"/>
      <c r="H836" s="283"/>
      <c r="I836" s="283"/>
      <c r="J836" s="283"/>
      <c r="K836" s="283"/>
      <c r="L836" s="283"/>
      <c r="M836" s="283"/>
      <c r="N836" s="283"/>
      <c r="O836" s="283"/>
      <c r="P836" s="283"/>
      <c r="Q836" s="283"/>
      <c r="R836" s="283"/>
      <c r="S836" s="283"/>
      <c r="T836" s="283"/>
      <c r="U836" s="283"/>
      <c r="V836" s="283"/>
      <c r="W836" s="283"/>
      <c r="X836" s="283"/>
      <c r="Y836" s="283"/>
      <c r="Z836" s="283"/>
      <c r="AA836" s="283"/>
      <c r="AB836" s="283"/>
      <c r="AC836" s="283"/>
      <c r="AD836" s="283"/>
      <c r="AE836" s="283"/>
      <c r="AF836" s="283"/>
      <c r="AG836" s="283"/>
      <c r="AH836" s="283"/>
      <c r="AI836" s="283"/>
      <c r="AJ836" s="283"/>
    </row>
    <row r="837" ht="15.75" customHeight="1">
      <c r="B837" s="283"/>
      <c r="C837" s="283"/>
      <c r="D837" s="283"/>
      <c r="E837" s="283"/>
      <c r="F837" s="283"/>
      <c r="G837" s="283"/>
      <c r="H837" s="283"/>
      <c r="I837" s="283"/>
      <c r="J837" s="283"/>
      <c r="K837" s="283"/>
      <c r="L837" s="283"/>
      <c r="M837" s="283"/>
      <c r="N837" s="283"/>
      <c r="O837" s="283"/>
      <c r="P837" s="283"/>
      <c r="Q837" s="283"/>
      <c r="R837" s="283"/>
      <c r="S837" s="283"/>
      <c r="T837" s="283"/>
      <c r="U837" s="283"/>
      <c r="V837" s="283"/>
      <c r="W837" s="283"/>
      <c r="X837" s="283"/>
      <c r="Y837" s="283"/>
      <c r="Z837" s="283"/>
      <c r="AA837" s="283"/>
      <c r="AB837" s="283"/>
      <c r="AC837" s="283"/>
      <c r="AD837" s="283"/>
      <c r="AE837" s="283"/>
      <c r="AF837" s="283"/>
      <c r="AG837" s="283"/>
      <c r="AH837" s="283"/>
      <c r="AI837" s="283"/>
      <c r="AJ837" s="283"/>
    </row>
    <row r="838" ht="15.75" customHeight="1">
      <c r="B838" s="283"/>
      <c r="C838" s="283"/>
      <c r="D838" s="283"/>
      <c r="E838" s="283"/>
      <c r="F838" s="283"/>
      <c r="G838" s="283"/>
      <c r="H838" s="283"/>
      <c r="I838" s="283"/>
      <c r="J838" s="283"/>
      <c r="K838" s="283"/>
      <c r="L838" s="283"/>
      <c r="M838" s="283"/>
      <c r="N838" s="283"/>
      <c r="O838" s="283"/>
      <c r="P838" s="283"/>
      <c r="Q838" s="283"/>
      <c r="R838" s="283"/>
      <c r="S838" s="283"/>
      <c r="T838" s="283"/>
      <c r="U838" s="283"/>
      <c r="V838" s="283"/>
      <c r="W838" s="283"/>
      <c r="X838" s="283"/>
      <c r="Y838" s="283"/>
      <c r="Z838" s="283"/>
      <c r="AA838" s="283"/>
      <c r="AB838" s="283"/>
      <c r="AC838" s="283"/>
      <c r="AD838" s="283"/>
      <c r="AE838" s="283"/>
      <c r="AF838" s="283"/>
      <c r="AG838" s="283"/>
      <c r="AH838" s="283"/>
      <c r="AI838" s="283"/>
      <c r="AJ838" s="283"/>
    </row>
    <row r="839" ht="15.75" customHeight="1">
      <c r="B839" s="283"/>
      <c r="C839" s="283"/>
      <c r="D839" s="283"/>
      <c r="E839" s="283"/>
      <c r="F839" s="283"/>
      <c r="G839" s="283"/>
      <c r="H839" s="283"/>
      <c r="I839" s="283"/>
      <c r="J839" s="283"/>
      <c r="K839" s="283"/>
      <c r="L839" s="283"/>
      <c r="M839" s="283"/>
      <c r="N839" s="283"/>
      <c r="O839" s="283"/>
      <c r="P839" s="283"/>
      <c r="Q839" s="283"/>
      <c r="R839" s="283"/>
      <c r="S839" s="283"/>
      <c r="T839" s="283"/>
      <c r="U839" s="283"/>
      <c r="V839" s="283"/>
      <c r="W839" s="283"/>
      <c r="X839" s="283"/>
      <c r="Y839" s="283"/>
      <c r="Z839" s="283"/>
      <c r="AA839" s="283"/>
      <c r="AB839" s="283"/>
      <c r="AC839" s="283"/>
      <c r="AD839" s="283"/>
      <c r="AE839" s="283"/>
      <c r="AF839" s="283"/>
      <c r="AG839" s="283"/>
      <c r="AH839" s="283"/>
      <c r="AI839" s="283"/>
      <c r="AJ839" s="283"/>
    </row>
    <row r="840" ht="15.75" customHeight="1">
      <c r="B840" s="283"/>
      <c r="C840" s="283"/>
      <c r="D840" s="283"/>
      <c r="E840" s="283"/>
      <c r="F840" s="283"/>
      <c r="G840" s="283"/>
      <c r="H840" s="283"/>
      <c r="I840" s="283"/>
      <c r="J840" s="283"/>
      <c r="K840" s="283"/>
      <c r="L840" s="283"/>
      <c r="M840" s="283"/>
      <c r="N840" s="283"/>
      <c r="O840" s="283"/>
      <c r="P840" s="283"/>
      <c r="Q840" s="283"/>
      <c r="R840" s="283"/>
      <c r="S840" s="283"/>
      <c r="T840" s="283"/>
      <c r="U840" s="283"/>
      <c r="V840" s="283"/>
      <c r="W840" s="283"/>
      <c r="X840" s="283"/>
      <c r="Y840" s="283"/>
      <c r="Z840" s="283"/>
      <c r="AA840" s="283"/>
      <c r="AB840" s="283"/>
      <c r="AC840" s="283"/>
      <c r="AD840" s="283"/>
      <c r="AE840" s="283"/>
      <c r="AF840" s="283"/>
      <c r="AG840" s="283"/>
      <c r="AH840" s="283"/>
      <c r="AI840" s="283"/>
      <c r="AJ840" s="283"/>
    </row>
    <row r="841" ht="15.75" customHeight="1">
      <c r="B841" s="283"/>
      <c r="C841" s="283"/>
      <c r="D841" s="283"/>
      <c r="E841" s="283"/>
      <c r="F841" s="283"/>
      <c r="G841" s="283"/>
      <c r="H841" s="283"/>
      <c r="I841" s="283"/>
      <c r="J841" s="283"/>
      <c r="K841" s="283"/>
      <c r="L841" s="283"/>
      <c r="M841" s="283"/>
      <c r="N841" s="283"/>
      <c r="O841" s="283"/>
      <c r="P841" s="283"/>
      <c r="Q841" s="283"/>
      <c r="R841" s="283"/>
      <c r="S841" s="283"/>
      <c r="T841" s="283"/>
      <c r="U841" s="283"/>
      <c r="V841" s="283"/>
      <c r="W841" s="283"/>
      <c r="X841" s="283"/>
      <c r="Y841" s="283"/>
      <c r="Z841" s="283"/>
      <c r="AA841" s="283"/>
      <c r="AB841" s="283"/>
      <c r="AC841" s="283"/>
      <c r="AD841" s="283"/>
      <c r="AE841" s="283"/>
      <c r="AF841" s="283"/>
      <c r="AG841" s="283"/>
      <c r="AH841" s="283"/>
      <c r="AI841" s="283"/>
      <c r="AJ841" s="283"/>
    </row>
    <row r="842" ht="15.75" customHeight="1">
      <c r="B842" s="283"/>
      <c r="C842" s="283"/>
      <c r="D842" s="283"/>
      <c r="E842" s="283"/>
      <c r="F842" s="283"/>
      <c r="G842" s="283"/>
      <c r="H842" s="283"/>
      <c r="I842" s="283"/>
      <c r="J842" s="283"/>
      <c r="K842" s="283"/>
      <c r="L842" s="283"/>
      <c r="M842" s="283"/>
      <c r="N842" s="283"/>
      <c r="O842" s="283"/>
      <c r="P842" s="283"/>
      <c r="Q842" s="283"/>
      <c r="R842" s="283"/>
      <c r="S842" s="283"/>
      <c r="T842" s="283"/>
      <c r="U842" s="283"/>
      <c r="V842" s="283"/>
      <c r="W842" s="283"/>
      <c r="X842" s="283"/>
      <c r="Y842" s="283"/>
      <c r="Z842" s="283"/>
      <c r="AA842" s="283"/>
      <c r="AB842" s="283"/>
      <c r="AC842" s="283"/>
      <c r="AD842" s="283"/>
      <c r="AE842" s="283"/>
      <c r="AF842" s="283"/>
      <c r="AG842" s="283"/>
      <c r="AH842" s="283"/>
      <c r="AI842" s="283"/>
      <c r="AJ842" s="283"/>
    </row>
    <row r="843" ht="15.75" customHeight="1">
      <c r="B843" s="283"/>
      <c r="C843" s="283"/>
      <c r="D843" s="283"/>
      <c r="E843" s="283"/>
      <c r="F843" s="283"/>
      <c r="G843" s="283"/>
      <c r="H843" s="283"/>
      <c r="I843" s="283"/>
      <c r="J843" s="283"/>
      <c r="K843" s="283"/>
      <c r="L843" s="283"/>
      <c r="M843" s="283"/>
      <c r="N843" s="283"/>
      <c r="O843" s="283"/>
      <c r="P843" s="283"/>
      <c r="Q843" s="283"/>
      <c r="R843" s="283"/>
      <c r="S843" s="283"/>
      <c r="T843" s="283"/>
      <c r="U843" s="283"/>
      <c r="V843" s="283"/>
      <c r="W843" s="283"/>
      <c r="X843" s="283"/>
      <c r="Y843" s="283"/>
      <c r="Z843" s="283"/>
      <c r="AA843" s="283"/>
      <c r="AB843" s="283"/>
      <c r="AC843" s="283"/>
      <c r="AD843" s="283"/>
      <c r="AE843" s="283"/>
      <c r="AF843" s="283"/>
      <c r="AG843" s="283"/>
      <c r="AH843" s="283"/>
      <c r="AI843" s="283"/>
      <c r="AJ843" s="283"/>
    </row>
    <row r="844" ht="15.75" customHeight="1">
      <c r="B844" s="283"/>
      <c r="C844" s="283"/>
      <c r="D844" s="283"/>
      <c r="E844" s="283"/>
      <c r="F844" s="283"/>
      <c r="G844" s="283"/>
      <c r="H844" s="283"/>
      <c r="I844" s="283"/>
      <c r="J844" s="283"/>
      <c r="K844" s="283"/>
      <c r="L844" s="283"/>
      <c r="M844" s="283"/>
      <c r="N844" s="283"/>
      <c r="O844" s="283"/>
      <c r="P844" s="283"/>
      <c r="Q844" s="283"/>
      <c r="R844" s="283"/>
      <c r="S844" s="283"/>
      <c r="T844" s="283"/>
      <c r="U844" s="283"/>
      <c r="V844" s="283"/>
      <c r="W844" s="283"/>
      <c r="X844" s="283"/>
      <c r="Y844" s="283"/>
      <c r="Z844" s="283"/>
      <c r="AA844" s="283"/>
      <c r="AB844" s="283"/>
      <c r="AC844" s="283"/>
      <c r="AD844" s="283"/>
      <c r="AE844" s="283"/>
      <c r="AF844" s="283"/>
      <c r="AG844" s="283"/>
      <c r="AH844" s="283"/>
      <c r="AI844" s="283"/>
      <c r="AJ844" s="283"/>
    </row>
    <row r="845" ht="15.75" customHeight="1">
      <c r="B845" s="283"/>
      <c r="C845" s="283"/>
      <c r="D845" s="283"/>
      <c r="E845" s="283"/>
      <c r="F845" s="283"/>
      <c r="G845" s="283"/>
      <c r="H845" s="283"/>
      <c r="I845" s="283"/>
      <c r="J845" s="283"/>
      <c r="K845" s="283"/>
      <c r="L845" s="283"/>
      <c r="M845" s="283"/>
      <c r="N845" s="283"/>
      <c r="O845" s="283"/>
      <c r="P845" s="283"/>
      <c r="Q845" s="283"/>
      <c r="R845" s="283"/>
      <c r="S845" s="283"/>
      <c r="T845" s="283"/>
      <c r="U845" s="283"/>
      <c r="V845" s="283"/>
      <c r="W845" s="283"/>
      <c r="X845" s="283"/>
      <c r="Y845" s="283"/>
      <c r="Z845" s="283"/>
      <c r="AA845" s="283"/>
      <c r="AB845" s="283"/>
      <c r="AC845" s="283"/>
      <c r="AD845" s="283"/>
      <c r="AE845" s="283"/>
      <c r="AF845" s="283"/>
      <c r="AG845" s="283"/>
      <c r="AH845" s="283"/>
      <c r="AI845" s="283"/>
      <c r="AJ845" s="283"/>
    </row>
    <row r="846" ht="15.75" customHeight="1">
      <c r="B846" s="283"/>
      <c r="C846" s="283"/>
      <c r="D846" s="283"/>
      <c r="E846" s="283"/>
      <c r="F846" s="283"/>
      <c r="G846" s="283"/>
      <c r="H846" s="283"/>
      <c r="I846" s="283"/>
      <c r="J846" s="283"/>
      <c r="K846" s="283"/>
      <c r="L846" s="283"/>
      <c r="M846" s="283"/>
      <c r="N846" s="283"/>
      <c r="O846" s="283"/>
      <c r="P846" s="283"/>
      <c r="Q846" s="283"/>
      <c r="R846" s="283"/>
      <c r="S846" s="283"/>
      <c r="T846" s="283"/>
      <c r="U846" s="283"/>
      <c r="V846" s="283"/>
      <c r="W846" s="283"/>
      <c r="X846" s="283"/>
      <c r="Y846" s="283"/>
      <c r="Z846" s="283"/>
      <c r="AA846" s="283"/>
      <c r="AB846" s="283"/>
      <c r="AC846" s="283"/>
      <c r="AD846" s="283"/>
      <c r="AE846" s="283"/>
      <c r="AF846" s="283"/>
      <c r="AG846" s="283"/>
      <c r="AH846" s="283"/>
      <c r="AI846" s="283"/>
      <c r="AJ846" s="283"/>
    </row>
    <row r="847" ht="15.75" customHeight="1">
      <c r="B847" s="283"/>
      <c r="C847" s="283"/>
      <c r="D847" s="283"/>
      <c r="E847" s="283"/>
      <c r="F847" s="283"/>
      <c r="G847" s="283"/>
      <c r="H847" s="283"/>
      <c r="I847" s="283"/>
      <c r="J847" s="283"/>
      <c r="K847" s="283"/>
      <c r="L847" s="283"/>
      <c r="M847" s="283"/>
      <c r="N847" s="283"/>
      <c r="O847" s="283"/>
      <c r="P847" s="283"/>
      <c r="Q847" s="283"/>
      <c r="R847" s="283"/>
      <c r="S847" s="283"/>
      <c r="T847" s="283"/>
      <c r="U847" s="283"/>
      <c r="V847" s="283"/>
      <c r="W847" s="283"/>
      <c r="X847" s="283"/>
      <c r="Y847" s="283"/>
      <c r="Z847" s="283"/>
      <c r="AA847" s="283"/>
      <c r="AB847" s="283"/>
      <c r="AC847" s="283"/>
      <c r="AD847" s="283"/>
      <c r="AE847" s="283"/>
      <c r="AF847" s="283"/>
      <c r="AG847" s="283"/>
      <c r="AH847" s="283"/>
      <c r="AI847" s="283"/>
      <c r="AJ847" s="283"/>
    </row>
    <row r="848" ht="15.75" customHeight="1">
      <c r="B848" s="283"/>
      <c r="C848" s="283"/>
      <c r="D848" s="283"/>
      <c r="E848" s="283"/>
      <c r="F848" s="283"/>
      <c r="G848" s="283"/>
      <c r="H848" s="283"/>
      <c r="I848" s="283"/>
      <c r="J848" s="283"/>
      <c r="K848" s="283"/>
      <c r="L848" s="283"/>
      <c r="M848" s="283"/>
      <c r="N848" s="283"/>
      <c r="O848" s="283"/>
      <c r="P848" s="283"/>
      <c r="Q848" s="283"/>
      <c r="R848" s="283"/>
      <c r="S848" s="283"/>
      <c r="T848" s="283"/>
      <c r="U848" s="283"/>
      <c r="V848" s="283"/>
      <c r="W848" s="283"/>
      <c r="X848" s="283"/>
      <c r="Y848" s="283"/>
      <c r="Z848" s="283"/>
      <c r="AA848" s="283"/>
      <c r="AB848" s="283"/>
      <c r="AC848" s="283"/>
      <c r="AD848" s="283"/>
      <c r="AE848" s="283"/>
      <c r="AF848" s="283"/>
      <c r="AG848" s="283"/>
      <c r="AH848" s="283"/>
      <c r="AI848" s="283"/>
      <c r="AJ848" s="283"/>
    </row>
    <row r="849" ht="15.75" customHeight="1">
      <c r="B849" s="283"/>
      <c r="C849" s="283"/>
      <c r="D849" s="283"/>
      <c r="E849" s="283"/>
      <c r="F849" s="283"/>
      <c r="G849" s="283"/>
      <c r="H849" s="283"/>
      <c r="I849" s="283"/>
      <c r="J849" s="283"/>
      <c r="K849" s="283"/>
      <c r="L849" s="283"/>
      <c r="M849" s="283"/>
      <c r="N849" s="283"/>
      <c r="O849" s="283"/>
      <c r="P849" s="283"/>
      <c r="Q849" s="283"/>
      <c r="R849" s="283"/>
      <c r="S849" s="283"/>
      <c r="T849" s="283"/>
      <c r="U849" s="283"/>
      <c r="V849" s="283"/>
      <c r="W849" s="283"/>
      <c r="X849" s="283"/>
      <c r="Y849" s="283"/>
      <c r="Z849" s="283"/>
      <c r="AA849" s="283"/>
      <c r="AB849" s="283"/>
      <c r="AC849" s="283"/>
      <c r="AD849" s="283"/>
      <c r="AE849" s="283"/>
      <c r="AF849" s="283"/>
      <c r="AG849" s="283"/>
      <c r="AH849" s="283"/>
      <c r="AI849" s="283"/>
      <c r="AJ849" s="283"/>
    </row>
    <row r="850" ht="15.75" customHeight="1">
      <c r="B850" s="283"/>
      <c r="C850" s="283"/>
      <c r="D850" s="283"/>
      <c r="E850" s="283"/>
      <c r="F850" s="283"/>
      <c r="G850" s="283"/>
      <c r="H850" s="283"/>
      <c r="I850" s="283"/>
      <c r="J850" s="283"/>
      <c r="K850" s="283"/>
      <c r="L850" s="283"/>
      <c r="M850" s="283"/>
      <c r="N850" s="283"/>
      <c r="O850" s="283"/>
      <c r="P850" s="283"/>
      <c r="Q850" s="283"/>
      <c r="R850" s="283"/>
      <c r="S850" s="283"/>
      <c r="T850" s="283"/>
      <c r="U850" s="283"/>
      <c r="V850" s="283"/>
      <c r="W850" s="283"/>
      <c r="X850" s="283"/>
      <c r="Y850" s="283"/>
      <c r="Z850" s="283"/>
      <c r="AA850" s="283"/>
      <c r="AB850" s="283"/>
      <c r="AC850" s="283"/>
      <c r="AD850" s="283"/>
      <c r="AE850" s="283"/>
      <c r="AF850" s="283"/>
      <c r="AG850" s="283"/>
      <c r="AH850" s="283"/>
      <c r="AI850" s="283"/>
      <c r="AJ850" s="283"/>
    </row>
    <row r="851" ht="15.75" customHeight="1">
      <c r="B851" s="283"/>
      <c r="C851" s="283"/>
      <c r="D851" s="283"/>
      <c r="E851" s="283"/>
      <c r="F851" s="283"/>
      <c r="G851" s="283"/>
      <c r="H851" s="283"/>
      <c r="I851" s="283"/>
      <c r="J851" s="283"/>
      <c r="K851" s="283"/>
      <c r="L851" s="283"/>
      <c r="M851" s="283"/>
      <c r="N851" s="283"/>
      <c r="O851" s="283"/>
      <c r="P851" s="283"/>
      <c r="Q851" s="283"/>
      <c r="R851" s="283"/>
      <c r="S851" s="283"/>
      <c r="T851" s="283"/>
      <c r="U851" s="283"/>
      <c r="V851" s="283"/>
      <c r="W851" s="283"/>
      <c r="X851" s="283"/>
      <c r="Y851" s="283"/>
      <c r="Z851" s="283"/>
      <c r="AA851" s="283"/>
      <c r="AB851" s="283"/>
      <c r="AC851" s="283"/>
      <c r="AD851" s="283"/>
      <c r="AE851" s="283"/>
      <c r="AF851" s="283"/>
      <c r="AG851" s="283"/>
      <c r="AH851" s="283"/>
      <c r="AI851" s="283"/>
      <c r="AJ851" s="283"/>
    </row>
    <row r="852" ht="15.75" customHeight="1">
      <c r="B852" s="283"/>
      <c r="C852" s="283"/>
      <c r="D852" s="283"/>
      <c r="E852" s="283"/>
      <c r="F852" s="283"/>
      <c r="G852" s="283"/>
      <c r="H852" s="283"/>
      <c r="I852" s="283"/>
      <c r="J852" s="283"/>
      <c r="K852" s="283"/>
      <c r="L852" s="283"/>
      <c r="M852" s="283"/>
      <c r="N852" s="283"/>
      <c r="O852" s="283"/>
      <c r="P852" s="283"/>
      <c r="Q852" s="283"/>
      <c r="R852" s="283"/>
      <c r="S852" s="283"/>
      <c r="T852" s="283"/>
      <c r="U852" s="283"/>
      <c r="V852" s="283"/>
      <c r="W852" s="283"/>
      <c r="X852" s="283"/>
      <c r="Y852" s="283"/>
      <c r="Z852" s="283"/>
      <c r="AA852" s="283"/>
      <c r="AB852" s="283"/>
      <c r="AC852" s="283"/>
      <c r="AD852" s="283"/>
      <c r="AE852" s="283"/>
      <c r="AF852" s="283"/>
      <c r="AG852" s="283"/>
      <c r="AH852" s="283"/>
      <c r="AI852" s="283"/>
      <c r="AJ852" s="283"/>
    </row>
    <row r="853" ht="15.75" customHeight="1">
      <c r="B853" s="283"/>
      <c r="C853" s="283"/>
      <c r="D853" s="283"/>
      <c r="E853" s="283"/>
      <c r="F853" s="283"/>
      <c r="G853" s="283"/>
      <c r="H853" s="283"/>
      <c r="I853" s="283"/>
      <c r="J853" s="283"/>
      <c r="K853" s="283"/>
      <c r="L853" s="283"/>
      <c r="M853" s="283"/>
      <c r="N853" s="283"/>
      <c r="O853" s="283"/>
      <c r="P853" s="283"/>
      <c r="Q853" s="283"/>
      <c r="R853" s="283"/>
      <c r="S853" s="283"/>
      <c r="T853" s="283"/>
      <c r="U853" s="283"/>
      <c r="V853" s="283"/>
      <c r="W853" s="283"/>
      <c r="X853" s="283"/>
      <c r="Y853" s="283"/>
      <c r="Z853" s="283"/>
      <c r="AA853" s="283"/>
      <c r="AB853" s="283"/>
      <c r="AC853" s="283"/>
      <c r="AD853" s="283"/>
      <c r="AE853" s="283"/>
      <c r="AF853" s="283"/>
      <c r="AG853" s="283"/>
      <c r="AH853" s="283"/>
      <c r="AI853" s="283"/>
      <c r="AJ853" s="283"/>
    </row>
    <row r="854" ht="15.75" customHeight="1">
      <c r="B854" s="283"/>
      <c r="C854" s="283"/>
      <c r="D854" s="283"/>
      <c r="E854" s="283"/>
      <c r="F854" s="283"/>
      <c r="G854" s="283"/>
      <c r="H854" s="283"/>
      <c r="I854" s="283"/>
      <c r="J854" s="283"/>
      <c r="K854" s="283"/>
      <c r="L854" s="283"/>
      <c r="M854" s="283"/>
      <c r="N854" s="283"/>
      <c r="O854" s="283"/>
      <c r="P854" s="283"/>
      <c r="Q854" s="283"/>
      <c r="R854" s="283"/>
      <c r="S854" s="283"/>
      <c r="T854" s="283"/>
      <c r="U854" s="283"/>
      <c r="V854" s="283"/>
      <c r="W854" s="283"/>
      <c r="X854" s="283"/>
      <c r="Y854" s="283"/>
      <c r="Z854" s="283"/>
      <c r="AA854" s="283"/>
      <c r="AB854" s="283"/>
      <c r="AC854" s="283"/>
      <c r="AD854" s="283"/>
      <c r="AE854" s="283"/>
      <c r="AF854" s="283"/>
      <c r="AG854" s="283"/>
      <c r="AH854" s="283"/>
      <c r="AI854" s="283"/>
      <c r="AJ854" s="283"/>
    </row>
    <row r="855" ht="15.75" customHeight="1">
      <c r="B855" s="283"/>
      <c r="C855" s="283"/>
      <c r="D855" s="283"/>
      <c r="E855" s="283"/>
      <c r="F855" s="283"/>
      <c r="G855" s="283"/>
      <c r="H855" s="283"/>
      <c r="I855" s="283"/>
      <c r="J855" s="283"/>
      <c r="K855" s="283"/>
      <c r="L855" s="283"/>
      <c r="M855" s="283"/>
      <c r="N855" s="283"/>
      <c r="O855" s="283"/>
      <c r="P855" s="283"/>
      <c r="Q855" s="283"/>
      <c r="R855" s="283"/>
      <c r="S855" s="283"/>
      <c r="T855" s="283"/>
      <c r="U855" s="283"/>
      <c r="V855" s="283"/>
      <c r="W855" s="283"/>
      <c r="X855" s="283"/>
      <c r="Y855" s="283"/>
      <c r="Z855" s="283"/>
      <c r="AA855" s="283"/>
      <c r="AB855" s="283"/>
      <c r="AC855" s="283"/>
      <c r="AD855" s="283"/>
      <c r="AE855" s="283"/>
      <c r="AF855" s="283"/>
      <c r="AG855" s="283"/>
      <c r="AH855" s="283"/>
      <c r="AI855" s="283"/>
      <c r="AJ855" s="283"/>
    </row>
    <row r="856" ht="15.75" customHeight="1">
      <c r="B856" s="283"/>
      <c r="C856" s="283"/>
      <c r="D856" s="283"/>
      <c r="E856" s="283"/>
      <c r="F856" s="283"/>
      <c r="G856" s="283"/>
      <c r="H856" s="283"/>
      <c r="I856" s="283"/>
      <c r="J856" s="283"/>
      <c r="K856" s="283"/>
      <c r="L856" s="283"/>
      <c r="M856" s="283"/>
      <c r="N856" s="283"/>
      <c r="O856" s="283"/>
      <c r="P856" s="283"/>
      <c r="Q856" s="283"/>
      <c r="R856" s="283"/>
      <c r="S856" s="283"/>
      <c r="T856" s="283"/>
      <c r="U856" s="283"/>
      <c r="V856" s="283"/>
      <c r="W856" s="283"/>
      <c r="X856" s="283"/>
      <c r="Y856" s="283"/>
      <c r="Z856" s="283"/>
      <c r="AA856" s="283"/>
      <c r="AB856" s="283"/>
      <c r="AC856" s="283"/>
      <c r="AD856" s="283"/>
      <c r="AE856" s="283"/>
      <c r="AF856" s="283"/>
      <c r="AG856" s="283"/>
      <c r="AH856" s="283"/>
      <c r="AI856" s="283"/>
      <c r="AJ856" s="283"/>
    </row>
    <row r="857" ht="15.75" customHeight="1">
      <c r="B857" s="283"/>
      <c r="C857" s="283"/>
      <c r="D857" s="283"/>
      <c r="E857" s="283"/>
      <c r="F857" s="283"/>
      <c r="G857" s="283"/>
      <c r="H857" s="283"/>
      <c r="I857" s="283"/>
      <c r="J857" s="283"/>
      <c r="K857" s="283"/>
      <c r="L857" s="283"/>
      <c r="M857" s="283"/>
      <c r="N857" s="283"/>
      <c r="O857" s="283"/>
      <c r="P857" s="283"/>
      <c r="Q857" s="283"/>
      <c r="R857" s="283"/>
      <c r="S857" s="283"/>
      <c r="T857" s="283"/>
      <c r="U857" s="283"/>
      <c r="V857" s="283"/>
      <c r="W857" s="283"/>
      <c r="X857" s="283"/>
      <c r="Y857" s="283"/>
      <c r="Z857" s="283"/>
      <c r="AA857" s="283"/>
      <c r="AB857" s="283"/>
      <c r="AC857" s="283"/>
      <c r="AD857" s="283"/>
      <c r="AE857" s="283"/>
      <c r="AF857" s="283"/>
      <c r="AG857" s="283"/>
      <c r="AH857" s="283"/>
      <c r="AI857" s="283"/>
      <c r="AJ857" s="283"/>
    </row>
    <row r="858" ht="15.75" customHeight="1">
      <c r="B858" s="283"/>
      <c r="C858" s="283"/>
      <c r="D858" s="283"/>
      <c r="E858" s="283"/>
      <c r="F858" s="283"/>
      <c r="G858" s="283"/>
      <c r="H858" s="283"/>
      <c r="I858" s="283"/>
      <c r="J858" s="283"/>
      <c r="K858" s="283"/>
      <c r="L858" s="283"/>
      <c r="M858" s="283"/>
      <c r="N858" s="283"/>
      <c r="O858" s="283"/>
      <c r="P858" s="283"/>
      <c r="Q858" s="283"/>
      <c r="R858" s="283"/>
      <c r="S858" s="283"/>
      <c r="T858" s="283"/>
      <c r="U858" s="283"/>
      <c r="V858" s="283"/>
      <c r="W858" s="283"/>
      <c r="X858" s="283"/>
      <c r="Y858" s="283"/>
      <c r="Z858" s="283"/>
      <c r="AA858" s="283"/>
      <c r="AB858" s="283"/>
      <c r="AC858" s="283"/>
      <c r="AD858" s="283"/>
      <c r="AE858" s="283"/>
      <c r="AF858" s="283"/>
      <c r="AG858" s="283"/>
      <c r="AH858" s="283"/>
      <c r="AI858" s="283"/>
      <c r="AJ858" s="283"/>
    </row>
    <row r="859" ht="15.75" customHeight="1">
      <c r="B859" s="283"/>
      <c r="C859" s="283"/>
      <c r="D859" s="283"/>
      <c r="E859" s="283"/>
      <c r="F859" s="283"/>
      <c r="G859" s="283"/>
      <c r="H859" s="283"/>
      <c r="I859" s="283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  <c r="V859" s="283"/>
      <c r="W859" s="283"/>
      <c r="X859" s="283"/>
      <c r="Y859" s="283"/>
      <c r="Z859" s="283"/>
      <c r="AA859" s="283"/>
      <c r="AB859" s="283"/>
      <c r="AC859" s="283"/>
      <c r="AD859" s="283"/>
      <c r="AE859" s="283"/>
      <c r="AF859" s="283"/>
      <c r="AG859" s="283"/>
      <c r="AH859" s="283"/>
      <c r="AI859" s="283"/>
      <c r="AJ859" s="283"/>
    </row>
    <row r="860" ht="15.75" customHeight="1">
      <c r="B860" s="283"/>
      <c r="C860" s="283"/>
      <c r="D860" s="283"/>
      <c r="E860" s="283"/>
      <c r="F860" s="283"/>
      <c r="G860" s="283"/>
      <c r="H860" s="283"/>
      <c r="I860" s="283"/>
      <c r="J860" s="283"/>
      <c r="K860" s="283"/>
      <c r="L860" s="283"/>
      <c r="M860" s="283"/>
      <c r="N860" s="283"/>
      <c r="O860" s="283"/>
      <c r="P860" s="283"/>
      <c r="Q860" s="283"/>
      <c r="R860" s="283"/>
      <c r="S860" s="283"/>
      <c r="T860" s="283"/>
      <c r="U860" s="283"/>
      <c r="V860" s="283"/>
      <c r="W860" s="283"/>
      <c r="X860" s="283"/>
      <c r="Y860" s="283"/>
      <c r="Z860" s="283"/>
      <c r="AA860" s="283"/>
      <c r="AB860" s="283"/>
      <c r="AC860" s="283"/>
      <c r="AD860" s="283"/>
      <c r="AE860" s="283"/>
      <c r="AF860" s="283"/>
      <c r="AG860" s="283"/>
      <c r="AH860" s="283"/>
      <c r="AI860" s="283"/>
      <c r="AJ860" s="283"/>
    </row>
    <row r="861" ht="15.75" customHeight="1">
      <c r="B861" s="283"/>
      <c r="C861" s="283"/>
      <c r="D861" s="283"/>
      <c r="E861" s="283"/>
      <c r="F861" s="283"/>
      <c r="G861" s="283"/>
      <c r="H861" s="283"/>
      <c r="I861" s="283"/>
      <c r="J861" s="283"/>
      <c r="K861" s="283"/>
      <c r="L861" s="283"/>
      <c r="M861" s="283"/>
      <c r="N861" s="283"/>
      <c r="O861" s="283"/>
      <c r="P861" s="283"/>
      <c r="Q861" s="283"/>
      <c r="R861" s="283"/>
      <c r="S861" s="283"/>
      <c r="T861" s="283"/>
      <c r="U861" s="283"/>
      <c r="V861" s="283"/>
      <c r="W861" s="283"/>
      <c r="X861" s="283"/>
      <c r="Y861" s="283"/>
      <c r="Z861" s="283"/>
      <c r="AA861" s="283"/>
      <c r="AB861" s="283"/>
      <c r="AC861" s="283"/>
      <c r="AD861" s="283"/>
      <c r="AE861" s="283"/>
      <c r="AF861" s="283"/>
      <c r="AG861" s="283"/>
      <c r="AH861" s="283"/>
      <c r="AI861" s="283"/>
      <c r="AJ861" s="283"/>
    </row>
    <row r="862" ht="15.75" customHeight="1">
      <c r="B862" s="283"/>
      <c r="C862" s="283"/>
      <c r="D862" s="283"/>
      <c r="E862" s="283"/>
      <c r="F862" s="283"/>
      <c r="G862" s="283"/>
      <c r="H862" s="283"/>
      <c r="I862" s="283"/>
      <c r="J862" s="283"/>
      <c r="K862" s="283"/>
      <c r="L862" s="283"/>
      <c r="M862" s="283"/>
      <c r="N862" s="283"/>
      <c r="O862" s="283"/>
      <c r="P862" s="283"/>
      <c r="Q862" s="283"/>
      <c r="R862" s="283"/>
      <c r="S862" s="283"/>
      <c r="T862" s="283"/>
      <c r="U862" s="283"/>
      <c r="V862" s="283"/>
      <c r="W862" s="283"/>
      <c r="X862" s="283"/>
      <c r="Y862" s="283"/>
      <c r="Z862" s="283"/>
      <c r="AA862" s="283"/>
      <c r="AB862" s="283"/>
      <c r="AC862" s="283"/>
      <c r="AD862" s="283"/>
      <c r="AE862" s="283"/>
      <c r="AF862" s="283"/>
      <c r="AG862" s="283"/>
      <c r="AH862" s="283"/>
      <c r="AI862" s="283"/>
      <c r="AJ862" s="283"/>
    </row>
    <row r="863" ht="15.75" customHeight="1">
      <c r="B863" s="283"/>
      <c r="C863" s="283"/>
      <c r="D863" s="283"/>
      <c r="E863" s="283"/>
      <c r="F863" s="283"/>
      <c r="G863" s="283"/>
      <c r="H863" s="283"/>
      <c r="I863" s="283"/>
      <c r="J863" s="283"/>
      <c r="K863" s="283"/>
      <c r="L863" s="283"/>
      <c r="M863" s="283"/>
      <c r="N863" s="283"/>
      <c r="O863" s="283"/>
      <c r="P863" s="283"/>
      <c r="Q863" s="283"/>
      <c r="R863" s="283"/>
      <c r="S863" s="283"/>
      <c r="T863" s="283"/>
      <c r="U863" s="283"/>
      <c r="V863" s="283"/>
      <c r="W863" s="283"/>
      <c r="X863" s="283"/>
      <c r="Y863" s="283"/>
      <c r="Z863" s="283"/>
      <c r="AA863" s="283"/>
      <c r="AB863" s="283"/>
      <c r="AC863" s="283"/>
      <c r="AD863" s="283"/>
      <c r="AE863" s="283"/>
      <c r="AF863" s="283"/>
      <c r="AG863" s="283"/>
      <c r="AH863" s="283"/>
      <c r="AI863" s="283"/>
      <c r="AJ863" s="283"/>
    </row>
    <row r="864" ht="15.75" customHeight="1">
      <c r="B864" s="283"/>
      <c r="C864" s="283"/>
      <c r="D864" s="283"/>
      <c r="E864" s="283"/>
      <c r="F864" s="283"/>
      <c r="G864" s="283"/>
      <c r="H864" s="283"/>
      <c r="I864" s="283"/>
      <c r="J864" s="283"/>
      <c r="K864" s="283"/>
      <c r="L864" s="283"/>
      <c r="M864" s="283"/>
      <c r="N864" s="283"/>
      <c r="O864" s="283"/>
      <c r="P864" s="283"/>
      <c r="Q864" s="283"/>
      <c r="R864" s="283"/>
      <c r="S864" s="283"/>
      <c r="T864" s="283"/>
      <c r="U864" s="283"/>
      <c r="V864" s="283"/>
      <c r="W864" s="283"/>
      <c r="X864" s="283"/>
      <c r="Y864" s="283"/>
      <c r="Z864" s="283"/>
      <c r="AA864" s="283"/>
      <c r="AB864" s="283"/>
      <c r="AC864" s="283"/>
      <c r="AD864" s="283"/>
      <c r="AE864" s="283"/>
      <c r="AF864" s="283"/>
      <c r="AG864" s="283"/>
      <c r="AH864" s="283"/>
      <c r="AI864" s="283"/>
      <c r="AJ864" s="283"/>
    </row>
    <row r="865" ht="15.75" customHeight="1">
      <c r="B865" s="283"/>
      <c r="C865" s="283"/>
      <c r="D865" s="283"/>
      <c r="E865" s="283"/>
      <c r="F865" s="283"/>
      <c r="G865" s="283"/>
      <c r="H865" s="283"/>
      <c r="I865" s="283"/>
      <c r="J865" s="283"/>
      <c r="K865" s="283"/>
      <c r="L865" s="283"/>
      <c r="M865" s="283"/>
      <c r="N865" s="283"/>
      <c r="O865" s="283"/>
      <c r="P865" s="283"/>
      <c r="Q865" s="283"/>
      <c r="R865" s="283"/>
      <c r="S865" s="283"/>
      <c r="T865" s="283"/>
      <c r="U865" s="283"/>
      <c r="V865" s="283"/>
      <c r="W865" s="283"/>
      <c r="X865" s="283"/>
      <c r="Y865" s="283"/>
      <c r="Z865" s="283"/>
      <c r="AA865" s="283"/>
      <c r="AB865" s="283"/>
      <c r="AC865" s="283"/>
      <c r="AD865" s="283"/>
      <c r="AE865" s="283"/>
      <c r="AF865" s="283"/>
      <c r="AG865" s="283"/>
      <c r="AH865" s="283"/>
      <c r="AI865" s="283"/>
      <c r="AJ865" s="283"/>
    </row>
    <row r="866" ht="15.75" customHeight="1">
      <c r="B866" s="283"/>
      <c r="C866" s="283"/>
      <c r="D866" s="283"/>
      <c r="E866" s="283"/>
      <c r="F866" s="283"/>
      <c r="G866" s="283"/>
      <c r="H866" s="283"/>
      <c r="I866" s="283"/>
      <c r="J866" s="283"/>
      <c r="K866" s="283"/>
      <c r="L866" s="283"/>
      <c r="M866" s="283"/>
      <c r="N866" s="283"/>
      <c r="O866" s="283"/>
      <c r="P866" s="283"/>
      <c r="Q866" s="283"/>
      <c r="R866" s="283"/>
      <c r="S866" s="283"/>
      <c r="T866" s="283"/>
      <c r="U866" s="283"/>
      <c r="V866" s="283"/>
      <c r="W866" s="283"/>
      <c r="X866" s="283"/>
      <c r="Y866" s="283"/>
      <c r="Z866" s="283"/>
      <c r="AA866" s="283"/>
      <c r="AB866" s="283"/>
      <c r="AC866" s="283"/>
      <c r="AD866" s="283"/>
      <c r="AE866" s="283"/>
      <c r="AF866" s="283"/>
      <c r="AG866" s="283"/>
      <c r="AH866" s="283"/>
      <c r="AI866" s="283"/>
      <c r="AJ866" s="283"/>
    </row>
    <row r="867" ht="15.75" customHeight="1">
      <c r="B867" s="283"/>
      <c r="C867" s="283"/>
      <c r="D867" s="283"/>
      <c r="E867" s="283"/>
      <c r="F867" s="283"/>
      <c r="G867" s="283"/>
      <c r="H867" s="283"/>
      <c r="I867" s="283"/>
      <c r="J867" s="283"/>
      <c r="K867" s="283"/>
      <c r="L867" s="283"/>
      <c r="M867" s="283"/>
      <c r="N867" s="283"/>
      <c r="O867" s="283"/>
      <c r="P867" s="283"/>
      <c r="Q867" s="283"/>
      <c r="R867" s="283"/>
      <c r="S867" s="283"/>
      <c r="T867" s="283"/>
      <c r="U867" s="283"/>
      <c r="V867" s="283"/>
      <c r="W867" s="283"/>
      <c r="X867" s="283"/>
      <c r="Y867" s="283"/>
      <c r="Z867" s="283"/>
      <c r="AA867" s="283"/>
      <c r="AB867" s="283"/>
      <c r="AC867" s="283"/>
      <c r="AD867" s="283"/>
      <c r="AE867" s="283"/>
      <c r="AF867" s="283"/>
      <c r="AG867" s="283"/>
      <c r="AH867" s="283"/>
      <c r="AI867" s="283"/>
      <c r="AJ867" s="283"/>
    </row>
    <row r="868" ht="15.75" customHeight="1">
      <c r="B868" s="283"/>
      <c r="C868" s="283"/>
      <c r="D868" s="283"/>
      <c r="E868" s="283"/>
      <c r="F868" s="283"/>
      <c r="G868" s="283"/>
      <c r="H868" s="283"/>
      <c r="I868" s="283"/>
      <c r="J868" s="283"/>
      <c r="K868" s="283"/>
      <c r="L868" s="283"/>
      <c r="M868" s="283"/>
      <c r="N868" s="283"/>
      <c r="O868" s="283"/>
      <c r="P868" s="283"/>
      <c r="Q868" s="283"/>
      <c r="R868" s="283"/>
      <c r="S868" s="283"/>
      <c r="T868" s="283"/>
      <c r="U868" s="283"/>
      <c r="V868" s="283"/>
      <c r="W868" s="283"/>
      <c r="X868" s="283"/>
      <c r="Y868" s="283"/>
      <c r="Z868" s="283"/>
      <c r="AA868" s="283"/>
      <c r="AB868" s="283"/>
      <c r="AC868" s="283"/>
      <c r="AD868" s="283"/>
      <c r="AE868" s="283"/>
      <c r="AF868" s="283"/>
      <c r="AG868" s="283"/>
      <c r="AH868" s="283"/>
      <c r="AI868" s="283"/>
      <c r="AJ868" s="283"/>
    </row>
    <row r="869" ht="15.75" customHeight="1">
      <c r="B869" s="283"/>
      <c r="C869" s="283"/>
      <c r="D869" s="283"/>
      <c r="E869" s="283"/>
      <c r="F869" s="283"/>
      <c r="G869" s="283"/>
      <c r="H869" s="283"/>
      <c r="I869" s="283"/>
      <c r="J869" s="283"/>
      <c r="K869" s="283"/>
      <c r="L869" s="283"/>
      <c r="M869" s="283"/>
      <c r="N869" s="283"/>
      <c r="O869" s="283"/>
      <c r="P869" s="283"/>
      <c r="Q869" s="283"/>
      <c r="R869" s="283"/>
      <c r="S869" s="283"/>
      <c r="T869" s="283"/>
      <c r="U869" s="283"/>
      <c r="V869" s="283"/>
      <c r="W869" s="283"/>
      <c r="X869" s="283"/>
      <c r="Y869" s="283"/>
      <c r="Z869" s="283"/>
      <c r="AA869" s="283"/>
      <c r="AB869" s="283"/>
      <c r="AC869" s="283"/>
      <c r="AD869" s="283"/>
      <c r="AE869" s="283"/>
      <c r="AF869" s="283"/>
      <c r="AG869" s="283"/>
      <c r="AH869" s="283"/>
      <c r="AI869" s="283"/>
      <c r="AJ869" s="283"/>
    </row>
    <row r="870" ht="15.75" customHeight="1">
      <c r="B870" s="283"/>
      <c r="C870" s="283"/>
      <c r="D870" s="283"/>
      <c r="E870" s="283"/>
      <c r="F870" s="283"/>
      <c r="G870" s="283"/>
      <c r="H870" s="283"/>
      <c r="I870" s="283"/>
      <c r="J870" s="283"/>
      <c r="K870" s="283"/>
      <c r="L870" s="283"/>
      <c r="M870" s="283"/>
      <c r="N870" s="283"/>
      <c r="O870" s="283"/>
      <c r="P870" s="283"/>
      <c r="Q870" s="283"/>
      <c r="R870" s="283"/>
      <c r="S870" s="283"/>
      <c r="T870" s="283"/>
      <c r="U870" s="283"/>
      <c r="V870" s="283"/>
      <c r="W870" s="283"/>
      <c r="X870" s="283"/>
      <c r="Y870" s="283"/>
      <c r="Z870" s="283"/>
      <c r="AA870" s="283"/>
      <c r="AB870" s="283"/>
      <c r="AC870" s="283"/>
      <c r="AD870" s="283"/>
      <c r="AE870" s="283"/>
      <c r="AF870" s="283"/>
      <c r="AG870" s="283"/>
      <c r="AH870" s="283"/>
      <c r="AI870" s="283"/>
      <c r="AJ870" s="283"/>
    </row>
    <row r="871" ht="15.75" customHeight="1">
      <c r="B871" s="283"/>
      <c r="C871" s="283"/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3"/>
      <c r="Q871" s="283"/>
      <c r="R871" s="283"/>
      <c r="S871" s="283"/>
      <c r="T871" s="283"/>
      <c r="U871" s="283"/>
      <c r="V871" s="283"/>
      <c r="W871" s="283"/>
      <c r="X871" s="283"/>
      <c r="Y871" s="283"/>
      <c r="Z871" s="283"/>
      <c r="AA871" s="283"/>
      <c r="AB871" s="283"/>
      <c r="AC871" s="283"/>
      <c r="AD871" s="283"/>
      <c r="AE871" s="283"/>
      <c r="AF871" s="283"/>
      <c r="AG871" s="283"/>
      <c r="AH871" s="283"/>
      <c r="AI871" s="283"/>
      <c r="AJ871" s="283"/>
    </row>
    <row r="872" ht="15.75" customHeight="1">
      <c r="B872" s="283"/>
      <c r="C872" s="283"/>
      <c r="D872" s="283"/>
      <c r="E872" s="283"/>
      <c r="F872" s="283"/>
      <c r="G872" s="283"/>
      <c r="H872" s="283"/>
      <c r="I872" s="283"/>
      <c r="J872" s="283"/>
      <c r="K872" s="283"/>
      <c r="L872" s="283"/>
      <c r="M872" s="283"/>
      <c r="N872" s="283"/>
      <c r="O872" s="283"/>
      <c r="P872" s="283"/>
      <c r="Q872" s="283"/>
      <c r="R872" s="283"/>
      <c r="S872" s="283"/>
      <c r="T872" s="283"/>
      <c r="U872" s="283"/>
      <c r="V872" s="283"/>
      <c r="W872" s="283"/>
      <c r="X872" s="283"/>
      <c r="Y872" s="283"/>
      <c r="Z872" s="283"/>
      <c r="AA872" s="283"/>
      <c r="AB872" s="283"/>
      <c r="AC872" s="283"/>
      <c r="AD872" s="283"/>
      <c r="AE872" s="283"/>
      <c r="AF872" s="283"/>
      <c r="AG872" s="283"/>
      <c r="AH872" s="283"/>
      <c r="AI872" s="283"/>
      <c r="AJ872" s="283"/>
    </row>
    <row r="873" ht="15.75" customHeight="1">
      <c r="B873" s="283"/>
      <c r="C873" s="283"/>
      <c r="D873" s="283"/>
      <c r="E873" s="283"/>
      <c r="F873" s="283"/>
      <c r="G873" s="283"/>
      <c r="H873" s="283"/>
      <c r="I873" s="283"/>
      <c r="J873" s="283"/>
      <c r="K873" s="283"/>
      <c r="L873" s="283"/>
      <c r="M873" s="283"/>
      <c r="N873" s="283"/>
      <c r="O873" s="283"/>
      <c r="P873" s="283"/>
      <c r="Q873" s="283"/>
      <c r="R873" s="283"/>
      <c r="S873" s="283"/>
      <c r="T873" s="283"/>
      <c r="U873" s="283"/>
      <c r="V873" s="283"/>
      <c r="W873" s="283"/>
      <c r="X873" s="283"/>
      <c r="Y873" s="283"/>
      <c r="Z873" s="283"/>
      <c r="AA873" s="283"/>
      <c r="AB873" s="283"/>
      <c r="AC873" s="283"/>
      <c r="AD873" s="283"/>
      <c r="AE873" s="283"/>
      <c r="AF873" s="283"/>
      <c r="AG873" s="283"/>
      <c r="AH873" s="283"/>
      <c r="AI873" s="283"/>
      <c r="AJ873" s="283"/>
    </row>
    <row r="874" ht="15.75" customHeight="1">
      <c r="B874" s="283"/>
      <c r="C874" s="283"/>
      <c r="D874" s="283"/>
      <c r="E874" s="283"/>
      <c r="F874" s="283"/>
      <c r="G874" s="283"/>
      <c r="H874" s="283"/>
      <c r="I874" s="283"/>
      <c r="J874" s="283"/>
      <c r="K874" s="283"/>
      <c r="L874" s="283"/>
      <c r="M874" s="283"/>
      <c r="N874" s="283"/>
      <c r="O874" s="283"/>
      <c r="P874" s="283"/>
      <c r="Q874" s="283"/>
      <c r="R874" s="283"/>
      <c r="S874" s="283"/>
      <c r="T874" s="283"/>
      <c r="U874" s="283"/>
      <c r="V874" s="283"/>
      <c r="W874" s="283"/>
      <c r="X874" s="283"/>
      <c r="Y874" s="283"/>
      <c r="Z874" s="283"/>
      <c r="AA874" s="283"/>
      <c r="AB874" s="283"/>
      <c r="AC874" s="283"/>
      <c r="AD874" s="283"/>
      <c r="AE874" s="283"/>
      <c r="AF874" s="283"/>
      <c r="AG874" s="283"/>
      <c r="AH874" s="283"/>
      <c r="AI874" s="283"/>
      <c r="AJ874" s="283"/>
    </row>
    <row r="875" ht="15.75" customHeight="1">
      <c r="B875" s="283"/>
      <c r="C875" s="283"/>
      <c r="D875" s="283"/>
      <c r="E875" s="283"/>
      <c r="F875" s="283"/>
      <c r="G875" s="283"/>
      <c r="H875" s="283"/>
      <c r="I875" s="283"/>
      <c r="J875" s="283"/>
      <c r="K875" s="283"/>
      <c r="L875" s="283"/>
      <c r="M875" s="283"/>
      <c r="N875" s="283"/>
      <c r="O875" s="283"/>
      <c r="P875" s="283"/>
      <c r="Q875" s="283"/>
      <c r="R875" s="283"/>
      <c r="S875" s="283"/>
      <c r="T875" s="283"/>
      <c r="U875" s="283"/>
      <c r="V875" s="283"/>
      <c r="W875" s="283"/>
      <c r="X875" s="283"/>
      <c r="Y875" s="283"/>
      <c r="Z875" s="283"/>
      <c r="AA875" s="283"/>
      <c r="AB875" s="283"/>
      <c r="AC875" s="283"/>
      <c r="AD875" s="283"/>
      <c r="AE875" s="283"/>
      <c r="AF875" s="283"/>
      <c r="AG875" s="283"/>
      <c r="AH875" s="283"/>
      <c r="AI875" s="283"/>
      <c r="AJ875" s="283"/>
    </row>
    <row r="876" ht="15.75" customHeight="1">
      <c r="B876" s="283"/>
      <c r="C876" s="283"/>
      <c r="D876" s="283"/>
      <c r="E876" s="283"/>
      <c r="F876" s="283"/>
      <c r="G876" s="283"/>
      <c r="H876" s="283"/>
      <c r="I876" s="283"/>
      <c r="J876" s="283"/>
      <c r="K876" s="283"/>
      <c r="L876" s="283"/>
      <c r="M876" s="283"/>
      <c r="N876" s="283"/>
      <c r="O876" s="283"/>
      <c r="P876" s="283"/>
      <c r="Q876" s="283"/>
      <c r="R876" s="283"/>
      <c r="S876" s="283"/>
      <c r="T876" s="283"/>
      <c r="U876" s="283"/>
      <c r="V876" s="283"/>
      <c r="W876" s="283"/>
      <c r="X876" s="283"/>
      <c r="Y876" s="283"/>
      <c r="Z876" s="283"/>
      <c r="AA876" s="283"/>
      <c r="AB876" s="283"/>
      <c r="AC876" s="283"/>
      <c r="AD876" s="283"/>
      <c r="AE876" s="283"/>
      <c r="AF876" s="283"/>
      <c r="AG876" s="283"/>
      <c r="AH876" s="283"/>
      <c r="AI876" s="283"/>
      <c r="AJ876" s="283"/>
    </row>
    <row r="877" ht="15.75" customHeight="1">
      <c r="B877" s="283"/>
      <c r="C877" s="283"/>
      <c r="D877" s="283"/>
      <c r="E877" s="283"/>
      <c r="F877" s="283"/>
      <c r="G877" s="283"/>
      <c r="H877" s="283"/>
      <c r="I877" s="283"/>
      <c r="J877" s="283"/>
      <c r="K877" s="283"/>
      <c r="L877" s="283"/>
      <c r="M877" s="283"/>
      <c r="N877" s="283"/>
      <c r="O877" s="283"/>
      <c r="P877" s="283"/>
      <c r="Q877" s="283"/>
      <c r="R877" s="283"/>
      <c r="S877" s="283"/>
      <c r="T877" s="283"/>
      <c r="U877" s="283"/>
      <c r="V877" s="283"/>
      <c r="W877" s="283"/>
      <c r="X877" s="283"/>
      <c r="Y877" s="283"/>
      <c r="Z877" s="283"/>
      <c r="AA877" s="283"/>
      <c r="AB877" s="283"/>
      <c r="AC877" s="283"/>
      <c r="AD877" s="283"/>
      <c r="AE877" s="283"/>
      <c r="AF877" s="283"/>
      <c r="AG877" s="283"/>
      <c r="AH877" s="283"/>
      <c r="AI877" s="283"/>
      <c r="AJ877" s="283"/>
    </row>
    <row r="878" ht="15.75" customHeight="1">
      <c r="B878" s="283"/>
      <c r="C878" s="283"/>
      <c r="D878" s="283"/>
      <c r="E878" s="283"/>
      <c r="F878" s="283"/>
      <c r="G878" s="283"/>
      <c r="H878" s="283"/>
      <c r="I878" s="283"/>
      <c r="J878" s="283"/>
      <c r="K878" s="283"/>
      <c r="L878" s="283"/>
      <c r="M878" s="283"/>
      <c r="N878" s="283"/>
      <c r="O878" s="283"/>
      <c r="P878" s="283"/>
      <c r="Q878" s="283"/>
      <c r="R878" s="283"/>
      <c r="S878" s="283"/>
      <c r="T878" s="283"/>
      <c r="U878" s="283"/>
      <c r="V878" s="283"/>
      <c r="W878" s="283"/>
      <c r="X878" s="283"/>
      <c r="Y878" s="283"/>
      <c r="Z878" s="283"/>
      <c r="AA878" s="283"/>
      <c r="AB878" s="283"/>
      <c r="AC878" s="283"/>
      <c r="AD878" s="283"/>
      <c r="AE878" s="283"/>
      <c r="AF878" s="283"/>
      <c r="AG878" s="283"/>
      <c r="AH878" s="283"/>
      <c r="AI878" s="283"/>
      <c r="AJ878" s="283"/>
    </row>
    <row r="879" ht="15.75" customHeight="1">
      <c r="B879" s="283"/>
      <c r="C879" s="283"/>
      <c r="D879" s="283"/>
      <c r="E879" s="283"/>
      <c r="F879" s="283"/>
      <c r="G879" s="283"/>
      <c r="H879" s="283"/>
      <c r="I879" s="283"/>
      <c r="J879" s="283"/>
      <c r="K879" s="283"/>
      <c r="L879" s="283"/>
      <c r="M879" s="283"/>
      <c r="N879" s="283"/>
      <c r="O879" s="283"/>
      <c r="P879" s="283"/>
      <c r="Q879" s="283"/>
      <c r="R879" s="283"/>
      <c r="S879" s="283"/>
      <c r="T879" s="283"/>
      <c r="U879" s="283"/>
      <c r="V879" s="283"/>
      <c r="W879" s="283"/>
      <c r="X879" s="283"/>
      <c r="Y879" s="283"/>
      <c r="Z879" s="283"/>
      <c r="AA879" s="283"/>
      <c r="AB879" s="283"/>
      <c r="AC879" s="283"/>
      <c r="AD879" s="283"/>
      <c r="AE879" s="283"/>
      <c r="AF879" s="283"/>
      <c r="AG879" s="283"/>
      <c r="AH879" s="283"/>
      <c r="AI879" s="283"/>
      <c r="AJ879" s="283"/>
    </row>
    <row r="880" ht="15.75" customHeight="1">
      <c r="B880" s="283"/>
      <c r="C880" s="283"/>
      <c r="D880" s="283"/>
      <c r="E880" s="283"/>
      <c r="F880" s="283"/>
      <c r="G880" s="283"/>
      <c r="H880" s="283"/>
      <c r="I880" s="283"/>
      <c r="J880" s="283"/>
      <c r="K880" s="283"/>
      <c r="L880" s="283"/>
      <c r="M880" s="283"/>
      <c r="N880" s="283"/>
      <c r="O880" s="283"/>
      <c r="P880" s="283"/>
      <c r="Q880" s="283"/>
      <c r="R880" s="283"/>
      <c r="S880" s="283"/>
      <c r="T880" s="283"/>
      <c r="U880" s="283"/>
      <c r="V880" s="283"/>
      <c r="W880" s="283"/>
      <c r="X880" s="283"/>
      <c r="Y880" s="283"/>
      <c r="Z880" s="283"/>
      <c r="AA880" s="283"/>
      <c r="AB880" s="283"/>
      <c r="AC880" s="283"/>
      <c r="AD880" s="283"/>
      <c r="AE880" s="283"/>
      <c r="AF880" s="283"/>
      <c r="AG880" s="283"/>
      <c r="AH880" s="283"/>
      <c r="AI880" s="283"/>
      <c r="AJ880" s="283"/>
    </row>
    <row r="881" ht="15.75" customHeight="1">
      <c r="B881" s="283"/>
      <c r="C881" s="283"/>
      <c r="D881" s="283"/>
      <c r="E881" s="283"/>
      <c r="F881" s="283"/>
      <c r="G881" s="283"/>
      <c r="H881" s="283"/>
      <c r="I881" s="283"/>
      <c r="J881" s="283"/>
      <c r="K881" s="283"/>
      <c r="L881" s="283"/>
      <c r="M881" s="283"/>
      <c r="N881" s="283"/>
      <c r="O881" s="283"/>
      <c r="P881" s="283"/>
      <c r="Q881" s="283"/>
      <c r="R881" s="283"/>
      <c r="S881" s="283"/>
      <c r="T881" s="283"/>
      <c r="U881" s="283"/>
      <c r="V881" s="283"/>
      <c r="W881" s="283"/>
      <c r="X881" s="283"/>
      <c r="Y881" s="283"/>
      <c r="Z881" s="283"/>
      <c r="AA881" s="283"/>
      <c r="AB881" s="283"/>
      <c r="AC881" s="283"/>
      <c r="AD881" s="283"/>
      <c r="AE881" s="283"/>
      <c r="AF881" s="283"/>
      <c r="AG881" s="283"/>
      <c r="AH881" s="283"/>
      <c r="AI881" s="283"/>
      <c r="AJ881" s="283"/>
    </row>
    <row r="882" ht="15.75" customHeight="1">
      <c r="B882" s="283"/>
      <c r="C882" s="283"/>
      <c r="D882" s="283"/>
      <c r="E882" s="283"/>
      <c r="F882" s="283"/>
      <c r="G882" s="283"/>
      <c r="H882" s="283"/>
      <c r="I882" s="283"/>
      <c r="J882" s="283"/>
      <c r="K882" s="283"/>
      <c r="L882" s="283"/>
      <c r="M882" s="283"/>
      <c r="N882" s="283"/>
      <c r="O882" s="283"/>
      <c r="P882" s="283"/>
      <c r="Q882" s="283"/>
      <c r="R882" s="283"/>
      <c r="S882" s="283"/>
      <c r="T882" s="283"/>
      <c r="U882" s="283"/>
      <c r="V882" s="283"/>
      <c r="W882" s="283"/>
      <c r="X882" s="283"/>
      <c r="Y882" s="283"/>
      <c r="Z882" s="283"/>
      <c r="AA882" s="283"/>
      <c r="AB882" s="283"/>
      <c r="AC882" s="283"/>
      <c r="AD882" s="283"/>
      <c r="AE882" s="283"/>
      <c r="AF882" s="283"/>
      <c r="AG882" s="283"/>
      <c r="AH882" s="283"/>
      <c r="AI882" s="283"/>
      <c r="AJ882" s="283"/>
    </row>
    <row r="883" ht="15.75" customHeight="1">
      <c r="B883" s="283"/>
      <c r="C883" s="283"/>
      <c r="D883" s="283"/>
      <c r="E883" s="283"/>
      <c r="F883" s="283"/>
      <c r="G883" s="283"/>
      <c r="H883" s="283"/>
      <c r="I883" s="283"/>
      <c r="J883" s="283"/>
      <c r="K883" s="283"/>
      <c r="L883" s="283"/>
      <c r="M883" s="283"/>
      <c r="N883" s="283"/>
      <c r="O883" s="283"/>
      <c r="P883" s="283"/>
      <c r="Q883" s="283"/>
      <c r="R883" s="283"/>
      <c r="S883" s="283"/>
      <c r="T883" s="283"/>
      <c r="U883" s="283"/>
      <c r="V883" s="283"/>
      <c r="W883" s="283"/>
      <c r="X883" s="283"/>
      <c r="Y883" s="283"/>
      <c r="Z883" s="283"/>
      <c r="AA883" s="283"/>
      <c r="AB883" s="283"/>
      <c r="AC883" s="283"/>
      <c r="AD883" s="283"/>
      <c r="AE883" s="283"/>
      <c r="AF883" s="283"/>
      <c r="AG883" s="283"/>
      <c r="AH883" s="283"/>
      <c r="AI883" s="283"/>
      <c r="AJ883" s="283"/>
    </row>
    <row r="884" ht="15.75" customHeight="1">
      <c r="B884" s="283"/>
      <c r="C884" s="283"/>
      <c r="D884" s="283"/>
      <c r="E884" s="283"/>
      <c r="F884" s="283"/>
      <c r="G884" s="283"/>
      <c r="H884" s="283"/>
      <c r="I884" s="283"/>
      <c r="J884" s="283"/>
      <c r="K884" s="283"/>
      <c r="L884" s="283"/>
      <c r="M884" s="283"/>
      <c r="N884" s="283"/>
      <c r="O884" s="283"/>
      <c r="P884" s="283"/>
      <c r="Q884" s="283"/>
      <c r="R884" s="283"/>
      <c r="S884" s="283"/>
      <c r="T884" s="283"/>
      <c r="U884" s="283"/>
      <c r="V884" s="283"/>
      <c r="W884" s="283"/>
      <c r="X884" s="283"/>
      <c r="Y884" s="283"/>
      <c r="Z884" s="283"/>
      <c r="AA884" s="283"/>
      <c r="AB884" s="283"/>
      <c r="AC884" s="283"/>
      <c r="AD884" s="283"/>
      <c r="AE884" s="283"/>
      <c r="AF884" s="283"/>
      <c r="AG884" s="283"/>
      <c r="AH884" s="283"/>
      <c r="AI884" s="283"/>
      <c r="AJ884" s="283"/>
    </row>
    <row r="885" ht="15.75" customHeight="1">
      <c r="B885" s="283"/>
      <c r="C885" s="283"/>
      <c r="D885" s="283"/>
      <c r="E885" s="283"/>
      <c r="F885" s="283"/>
      <c r="G885" s="283"/>
      <c r="H885" s="283"/>
      <c r="I885" s="283"/>
      <c r="J885" s="283"/>
      <c r="K885" s="283"/>
      <c r="L885" s="283"/>
      <c r="M885" s="283"/>
      <c r="N885" s="283"/>
      <c r="O885" s="283"/>
      <c r="P885" s="283"/>
      <c r="Q885" s="283"/>
      <c r="R885" s="283"/>
      <c r="S885" s="283"/>
      <c r="T885" s="283"/>
      <c r="U885" s="283"/>
      <c r="V885" s="283"/>
      <c r="W885" s="283"/>
      <c r="X885" s="283"/>
      <c r="Y885" s="283"/>
      <c r="Z885" s="283"/>
      <c r="AA885" s="283"/>
      <c r="AB885" s="283"/>
      <c r="AC885" s="283"/>
      <c r="AD885" s="283"/>
      <c r="AE885" s="283"/>
      <c r="AF885" s="283"/>
      <c r="AG885" s="283"/>
      <c r="AH885" s="283"/>
      <c r="AI885" s="283"/>
      <c r="AJ885" s="283"/>
    </row>
    <row r="886" ht="15.75" customHeight="1">
      <c r="B886" s="283"/>
      <c r="C886" s="283"/>
      <c r="D886" s="283"/>
      <c r="E886" s="283"/>
      <c r="F886" s="283"/>
      <c r="G886" s="283"/>
      <c r="H886" s="283"/>
      <c r="I886" s="283"/>
      <c r="J886" s="283"/>
      <c r="K886" s="283"/>
      <c r="L886" s="283"/>
      <c r="M886" s="283"/>
      <c r="N886" s="283"/>
      <c r="O886" s="283"/>
      <c r="P886" s="283"/>
      <c r="Q886" s="283"/>
      <c r="R886" s="283"/>
      <c r="S886" s="283"/>
      <c r="T886" s="283"/>
      <c r="U886" s="283"/>
      <c r="V886" s="283"/>
      <c r="W886" s="283"/>
      <c r="X886" s="283"/>
      <c r="Y886" s="283"/>
      <c r="Z886" s="283"/>
      <c r="AA886" s="283"/>
      <c r="AB886" s="283"/>
      <c r="AC886" s="283"/>
      <c r="AD886" s="283"/>
      <c r="AE886" s="283"/>
      <c r="AF886" s="283"/>
      <c r="AG886" s="283"/>
      <c r="AH886" s="283"/>
      <c r="AI886" s="283"/>
      <c r="AJ886" s="283"/>
    </row>
    <row r="887" ht="15.75" customHeight="1">
      <c r="B887" s="283"/>
      <c r="C887" s="283"/>
      <c r="D887" s="283"/>
      <c r="E887" s="283"/>
      <c r="F887" s="283"/>
      <c r="G887" s="283"/>
      <c r="H887" s="283"/>
      <c r="I887" s="283"/>
      <c r="J887" s="283"/>
      <c r="K887" s="283"/>
      <c r="L887" s="283"/>
      <c r="M887" s="283"/>
      <c r="N887" s="283"/>
      <c r="O887" s="283"/>
      <c r="P887" s="283"/>
      <c r="Q887" s="283"/>
      <c r="R887" s="283"/>
      <c r="S887" s="283"/>
      <c r="T887" s="283"/>
      <c r="U887" s="283"/>
      <c r="V887" s="283"/>
      <c r="W887" s="283"/>
      <c r="X887" s="283"/>
      <c r="Y887" s="283"/>
      <c r="Z887" s="283"/>
      <c r="AA887" s="283"/>
      <c r="AB887" s="283"/>
      <c r="AC887" s="283"/>
      <c r="AD887" s="283"/>
      <c r="AE887" s="283"/>
      <c r="AF887" s="283"/>
      <c r="AG887" s="283"/>
      <c r="AH887" s="283"/>
      <c r="AI887" s="283"/>
      <c r="AJ887" s="283"/>
    </row>
    <row r="888" ht="15.75" customHeight="1">
      <c r="B888" s="283"/>
      <c r="C888" s="283"/>
      <c r="D888" s="283"/>
      <c r="E888" s="283"/>
      <c r="F888" s="283"/>
      <c r="G888" s="283"/>
      <c r="H888" s="283"/>
      <c r="I888" s="283"/>
      <c r="J888" s="283"/>
      <c r="K888" s="283"/>
      <c r="L888" s="283"/>
      <c r="M888" s="283"/>
      <c r="N888" s="283"/>
      <c r="O888" s="283"/>
      <c r="P888" s="283"/>
      <c r="Q888" s="283"/>
      <c r="R888" s="283"/>
      <c r="S888" s="283"/>
      <c r="T888" s="283"/>
      <c r="U888" s="283"/>
      <c r="V888" s="283"/>
      <c r="W888" s="283"/>
      <c r="X888" s="283"/>
      <c r="Y888" s="283"/>
      <c r="Z888" s="283"/>
      <c r="AA888" s="283"/>
      <c r="AB888" s="283"/>
      <c r="AC888" s="283"/>
      <c r="AD888" s="283"/>
      <c r="AE888" s="283"/>
      <c r="AF888" s="283"/>
      <c r="AG888" s="283"/>
      <c r="AH888" s="283"/>
      <c r="AI888" s="283"/>
      <c r="AJ888" s="283"/>
    </row>
    <row r="889" ht="15.75" customHeight="1">
      <c r="B889" s="283"/>
      <c r="C889" s="283"/>
      <c r="D889" s="283"/>
      <c r="E889" s="283"/>
      <c r="F889" s="283"/>
      <c r="G889" s="283"/>
      <c r="H889" s="283"/>
      <c r="I889" s="283"/>
      <c r="J889" s="283"/>
      <c r="K889" s="283"/>
      <c r="L889" s="283"/>
      <c r="M889" s="283"/>
      <c r="N889" s="283"/>
      <c r="O889" s="283"/>
      <c r="P889" s="283"/>
      <c r="Q889" s="283"/>
      <c r="R889" s="283"/>
      <c r="S889" s="283"/>
      <c r="T889" s="283"/>
      <c r="U889" s="283"/>
      <c r="V889" s="283"/>
      <c r="W889" s="283"/>
      <c r="X889" s="283"/>
      <c r="Y889" s="283"/>
      <c r="Z889" s="283"/>
      <c r="AA889" s="283"/>
      <c r="AB889" s="283"/>
      <c r="AC889" s="283"/>
      <c r="AD889" s="283"/>
      <c r="AE889" s="283"/>
      <c r="AF889" s="283"/>
      <c r="AG889" s="283"/>
      <c r="AH889" s="283"/>
      <c r="AI889" s="283"/>
      <c r="AJ889" s="283"/>
    </row>
    <row r="890" ht="15.75" customHeight="1">
      <c r="B890" s="283"/>
      <c r="C890" s="283"/>
      <c r="D890" s="283"/>
      <c r="E890" s="283"/>
      <c r="F890" s="283"/>
      <c r="G890" s="283"/>
      <c r="H890" s="283"/>
      <c r="I890" s="283"/>
      <c r="J890" s="283"/>
      <c r="K890" s="283"/>
      <c r="L890" s="283"/>
      <c r="M890" s="283"/>
      <c r="N890" s="283"/>
      <c r="O890" s="283"/>
      <c r="P890" s="283"/>
      <c r="Q890" s="283"/>
      <c r="R890" s="283"/>
      <c r="S890" s="283"/>
      <c r="T890" s="283"/>
      <c r="U890" s="283"/>
      <c r="V890" s="283"/>
      <c r="W890" s="283"/>
      <c r="X890" s="283"/>
      <c r="Y890" s="283"/>
      <c r="Z890" s="283"/>
      <c r="AA890" s="283"/>
      <c r="AB890" s="283"/>
      <c r="AC890" s="283"/>
      <c r="AD890" s="283"/>
      <c r="AE890" s="283"/>
      <c r="AF890" s="283"/>
      <c r="AG890" s="283"/>
      <c r="AH890" s="283"/>
      <c r="AI890" s="283"/>
      <c r="AJ890" s="283"/>
    </row>
    <row r="891" ht="15.75" customHeight="1">
      <c r="B891" s="283"/>
      <c r="C891" s="283"/>
      <c r="D891" s="283"/>
      <c r="E891" s="283"/>
      <c r="F891" s="283"/>
      <c r="G891" s="283"/>
      <c r="H891" s="283"/>
      <c r="I891" s="283"/>
      <c r="J891" s="283"/>
      <c r="K891" s="283"/>
      <c r="L891" s="283"/>
      <c r="M891" s="283"/>
      <c r="N891" s="283"/>
      <c r="O891" s="283"/>
      <c r="P891" s="283"/>
      <c r="Q891" s="283"/>
      <c r="R891" s="283"/>
      <c r="S891" s="283"/>
      <c r="T891" s="283"/>
      <c r="U891" s="283"/>
      <c r="V891" s="283"/>
      <c r="W891" s="283"/>
      <c r="X891" s="283"/>
      <c r="Y891" s="283"/>
      <c r="Z891" s="283"/>
      <c r="AA891" s="283"/>
      <c r="AB891" s="283"/>
      <c r="AC891" s="283"/>
      <c r="AD891" s="283"/>
      <c r="AE891" s="283"/>
      <c r="AF891" s="283"/>
      <c r="AG891" s="283"/>
      <c r="AH891" s="283"/>
      <c r="AI891" s="283"/>
      <c r="AJ891" s="283"/>
    </row>
    <row r="892" ht="15.75" customHeight="1">
      <c r="B892" s="283"/>
      <c r="C892" s="283"/>
      <c r="D892" s="283"/>
      <c r="E892" s="283"/>
      <c r="F892" s="283"/>
      <c r="G892" s="283"/>
      <c r="H892" s="283"/>
      <c r="I892" s="283"/>
      <c r="J892" s="283"/>
      <c r="K892" s="283"/>
      <c r="L892" s="283"/>
      <c r="M892" s="283"/>
      <c r="N892" s="283"/>
      <c r="O892" s="283"/>
      <c r="P892" s="283"/>
      <c r="Q892" s="283"/>
      <c r="R892" s="283"/>
      <c r="S892" s="283"/>
      <c r="T892" s="283"/>
      <c r="U892" s="283"/>
      <c r="V892" s="283"/>
      <c r="W892" s="283"/>
      <c r="X892" s="283"/>
      <c r="Y892" s="283"/>
      <c r="Z892" s="283"/>
      <c r="AA892" s="283"/>
      <c r="AB892" s="283"/>
      <c r="AC892" s="283"/>
      <c r="AD892" s="283"/>
      <c r="AE892" s="283"/>
      <c r="AF892" s="283"/>
      <c r="AG892" s="283"/>
      <c r="AH892" s="283"/>
      <c r="AI892" s="283"/>
      <c r="AJ892" s="283"/>
    </row>
    <row r="893" ht="15.75" customHeight="1">
      <c r="B893" s="283"/>
      <c r="C893" s="283"/>
      <c r="D893" s="283"/>
      <c r="E893" s="283"/>
      <c r="F893" s="283"/>
      <c r="G893" s="283"/>
      <c r="H893" s="283"/>
      <c r="I893" s="283"/>
      <c r="J893" s="283"/>
      <c r="K893" s="283"/>
      <c r="L893" s="283"/>
      <c r="M893" s="283"/>
      <c r="N893" s="283"/>
      <c r="O893" s="283"/>
      <c r="P893" s="283"/>
      <c r="Q893" s="283"/>
      <c r="R893" s="283"/>
      <c r="S893" s="283"/>
      <c r="T893" s="283"/>
      <c r="U893" s="283"/>
      <c r="V893" s="283"/>
      <c r="W893" s="283"/>
      <c r="X893" s="283"/>
      <c r="Y893" s="283"/>
      <c r="Z893" s="283"/>
      <c r="AA893" s="283"/>
      <c r="AB893" s="283"/>
      <c r="AC893" s="283"/>
      <c r="AD893" s="283"/>
      <c r="AE893" s="283"/>
      <c r="AF893" s="283"/>
      <c r="AG893" s="283"/>
      <c r="AH893" s="283"/>
      <c r="AI893" s="283"/>
      <c r="AJ893" s="283"/>
    </row>
    <row r="894" ht="15.75" customHeight="1">
      <c r="B894" s="283"/>
      <c r="C894" s="283"/>
      <c r="D894" s="283"/>
      <c r="E894" s="283"/>
      <c r="F894" s="283"/>
      <c r="G894" s="283"/>
      <c r="H894" s="283"/>
      <c r="I894" s="283"/>
      <c r="J894" s="283"/>
      <c r="K894" s="283"/>
      <c r="L894" s="283"/>
      <c r="M894" s="283"/>
      <c r="N894" s="283"/>
      <c r="O894" s="283"/>
      <c r="P894" s="283"/>
      <c r="Q894" s="283"/>
      <c r="R894" s="283"/>
      <c r="S894" s="283"/>
      <c r="T894" s="283"/>
      <c r="U894" s="283"/>
      <c r="V894" s="283"/>
      <c r="W894" s="283"/>
      <c r="X894" s="283"/>
      <c r="Y894" s="283"/>
      <c r="Z894" s="283"/>
      <c r="AA894" s="283"/>
      <c r="AB894" s="283"/>
      <c r="AC894" s="283"/>
      <c r="AD894" s="283"/>
      <c r="AE894" s="283"/>
      <c r="AF894" s="283"/>
      <c r="AG894" s="283"/>
      <c r="AH894" s="283"/>
      <c r="AI894" s="283"/>
      <c r="AJ894" s="283"/>
    </row>
    <row r="895" ht="15.75" customHeight="1">
      <c r="B895" s="283"/>
      <c r="C895" s="283"/>
      <c r="D895" s="283"/>
      <c r="E895" s="283"/>
      <c r="F895" s="283"/>
      <c r="G895" s="283"/>
      <c r="H895" s="283"/>
      <c r="I895" s="283"/>
      <c r="J895" s="283"/>
      <c r="K895" s="283"/>
      <c r="L895" s="283"/>
      <c r="M895" s="283"/>
      <c r="N895" s="283"/>
      <c r="O895" s="283"/>
      <c r="P895" s="283"/>
      <c r="Q895" s="283"/>
      <c r="R895" s="283"/>
      <c r="S895" s="283"/>
      <c r="T895" s="283"/>
      <c r="U895" s="283"/>
      <c r="V895" s="283"/>
      <c r="W895" s="283"/>
      <c r="X895" s="283"/>
      <c r="Y895" s="283"/>
      <c r="Z895" s="283"/>
      <c r="AA895" s="283"/>
      <c r="AB895" s="283"/>
      <c r="AC895" s="283"/>
      <c r="AD895" s="283"/>
      <c r="AE895" s="283"/>
      <c r="AF895" s="283"/>
      <c r="AG895" s="283"/>
      <c r="AH895" s="283"/>
      <c r="AI895" s="283"/>
      <c r="AJ895" s="283"/>
    </row>
    <row r="896" ht="15.75" customHeight="1">
      <c r="B896" s="283"/>
      <c r="C896" s="283"/>
      <c r="D896" s="283"/>
      <c r="E896" s="283"/>
      <c r="F896" s="283"/>
      <c r="G896" s="283"/>
      <c r="H896" s="283"/>
      <c r="I896" s="283"/>
      <c r="J896" s="283"/>
      <c r="K896" s="283"/>
      <c r="L896" s="283"/>
      <c r="M896" s="283"/>
      <c r="N896" s="283"/>
      <c r="O896" s="283"/>
      <c r="P896" s="283"/>
      <c r="Q896" s="283"/>
      <c r="R896" s="283"/>
      <c r="S896" s="283"/>
      <c r="T896" s="283"/>
      <c r="U896" s="283"/>
      <c r="V896" s="283"/>
      <c r="W896" s="283"/>
      <c r="X896" s="283"/>
      <c r="Y896" s="283"/>
      <c r="Z896" s="283"/>
      <c r="AA896" s="283"/>
      <c r="AB896" s="283"/>
      <c r="AC896" s="283"/>
      <c r="AD896" s="283"/>
      <c r="AE896" s="283"/>
      <c r="AF896" s="283"/>
      <c r="AG896" s="283"/>
      <c r="AH896" s="283"/>
      <c r="AI896" s="283"/>
      <c r="AJ896" s="283"/>
    </row>
    <row r="897" ht="15.75" customHeight="1">
      <c r="B897" s="283"/>
      <c r="C897" s="283"/>
      <c r="D897" s="283"/>
      <c r="E897" s="283"/>
      <c r="F897" s="283"/>
      <c r="G897" s="283"/>
      <c r="H897" s="283"/>
      <c r="I897" s="283"/>
      <c r="J897" s="283"/>
      <c r="K897" s="283"/>
      <c r="L897" s="283"/>
      <c r="M897" s="283"/>
      <c r="N897" s="283"/>
      <c r="O897" s="283"/>
      <c r="P897" s="283"/>
      <c r="Q897" s="283"/>
      <c r="R897" s="283"/>
      <c r="S897" s="283"/>
      <c r="T897" s="283"/>
      <c r="U897" s="283"/>
      <c r="V897" s="283"/>
      <c r="W897" s="283"/>
      <c r="X897" s="283"/>
      <c r="Y897" s="283"/>
      <c r="Z897" s="283"/>
      <c r="AA897" s="283"/>
      <c r="AB897" s="283"/>
      <c r="AC897" s="283"/>
      <c r="AD897" s="283"/>
      <c r="AE897" s="283"/>
      <c r="AF897" s="283"/>
      <c r="AG897" s="283"/>
      <c r="AH897" s="283"/>
      <c r="AI897" s="283"/>
      <c r="AJ897" s="283"/>
    </row>
    <row r="898" ht="15.75" customHeight="1">
      <c r="B898" s="283"/>
      <c r="C898" s="283"/>
      <c r="D898" s="283"/>
      <c r="E898" s="283"/>
      <c r="F898" s="283"/>
      <c r="G898" s="283"/>
      <c r="H898" s="283"/>
      <c r="I898" s="283"/>
      <c r="J898" s="283"/>
      <c r="K898" s="283"/>
      <c r="L898" s="283"/>
      <c r="M898" s="283"/>
      <c r="N898" s="283"/>
      <c r="O898" s="283"/>
      <c r="P898" s="283"/>
      <c r="Q898" s="283"/>
      <c r="R898" s="283"/>
      <c r="S898" s="283"/>
      <c r="T898" s="283"/>
      <c r="U898" s="283"/>
      <c r="V898" s="283"/>
      <c r="W898" s="283"/>
      <c r="X898" s="283"/>
      <c r="Y898" s="283"/>
      <c r="Z898" s="283"/>
      <c r="AA898" s="283"/>
      <c r="AB898" s="283"/>
      <c r="AC898" s="283"/>
      <c r="AD898" s="283"/>
      <c r="AE898" s="283"/>
      <c r="AF898" s="283"/>
      <c r="AG898" s="283"/>
      <c r="AH898" s="283"/>
      <c r="AI898" s="283"/>
      <c r="AJ898" s="283"/>
    </row>
    <row r="899" ht="15.75" customHeight="1">
      <c r="B899" s="283"/>
      <c r="C899" s="283"/>
      <c r="D899" s="283"/>
      <c r="E899" s="283"/>
      <c r="F899" s="283"/>
      <c r="G899" s="283"/>
      <c r="H899" s="283"/>
      <c r="I899" s="283"/>
      <c r="J899" s="283"/>
      <c r="K899" s="283"/>
      <c r="L899" s="283"/>
      <c r="M899" s="283"/>
      <c r="N899" s="283"/>
      <c r="O899" s="283"/>
      <c r="P899" s="283"/>
      <c r="Q899" s="283"/>
      <c r="R899" s="283"/>
      <c r="S899" s="283"/>
      <c r="T899" s="283"/>
      <c r="U899" s="283"/>
      <c r="V899" s="283"/>
      <c r="W899" s="283"/>
      <c r="X899" s="283"/>
      <c r="Y899" s="283"/>
      <c r="Z899" s="283"/>
      <c r="AA899" s="283"/>
      <c r="AB899" s="283"/>
      <c r="AC899" s="283"/>
      <c r="AD899" s="283"/>
      <c r="AE899" s="283"/>
      <c r="AF899" s="283"/>
      <c r="AG899" s="283"/>
      <c r="AH899" s="283"/>
      <c r="AI899" s="283"/>
      <c r="AJ899" s="283"/>
    </row>
    <row r="900" ht="15.75" customHeight="1">
      <c r="B900" s="283"/>
      <c r="C900" s="283"/>
      <c r="D900" s="283"/>
      <c r="E900" s="283"/>
      <c r="F900" s="283"/>
      <c r="G900" s="283"/>
      <c r="H900" s="283"/>
      <c r="I900" s="283"/>
      <c r="J900" s="283"/>
      <c r="K900" s="283"/>
      <c r="L900" s="283"/>
      <c r="M900" s="283"/>
      <c r="N900" s="283"/>
      <c r="O900" s="283"/>
      <c r="P900" s="283"/>
      <c r="Q900" s="283"/>
      <c r="R900" s="283"/>
      <c r="S900" s="283"/>
      <c r="T900" s="283"/>
      <c r="U900" s="283"/>
      <c r="V900" s="283"/>
      <c r="W900" s="283"/>
      <c r="X900" s="283"/>
      <c r="Y900" s="283"/>
      <c r="Z900" s="283"/>
      <c r="AA900" s="283"/>
      <c r="AB900" s="283"/>
      <c r="AC900" s="283"/>
      <c r="AD900" s="283"/>
      <c r="AE900" s="283"/>
      <c r="AF900" s="283"/>
      <c r="AG900" s="283"/>
      <c r="AH900" s="283"/>
      <c r="AI900" s="283"/>
      <c r="AJ900" s="283"/>
    </row>
    <row r="901" ht="15.75" customHeight="1">
      <c r="B901" s="283"/>
      <c r="C901" s="283"/>
      <c r="D901" s="283"/>
      <c r="E901" s="283"/>
      <c r="F901" s="283"/>
      <c r="G901" s="283"/>
      <c r="H901" s="283"/>
      <c r="I901" s="283"/>
      <c r="J901" s="283"/>
      <c r="K901" s="283"/>
      <c r="L901" s="283"/>
      <c r="M901" s="283"/>
      <c r="N901" s="283"/>
      <c r="O901" s="283"/>
      <c r="P901" s="283"/>
      <c r="Q901" s="283"/>
      <c r="R901" s="283"/>
      <c r="S901" s="283"/>
      <c r="T901" s="283"/>
      <c r="U901" s="283"/>
      <c r="V901" s="283"/>
      <c r="W901" s="283"/>
      <c r="X901" s="283"/>
      <c r="Y901" s="283"/>
      <c r="Z901" s="283"/>
      <c r="AA901" s="283"/>
      <c r="AB901" s="283"/>
      <c r="AC901" s="283"/>
      <c r="AD901" s="283"/>
      <c r="AE901" s="283"/>
      <c r="AF901" s="283"/>
      <c r="AG901" s="283"/>
      <c r="AH901" s="283"/>
      <c r="AI901" s="283"/>
      <c r="AJ901" s="283"/>
    </row>
    <row r="902" ht="15.75" customHeight="1">
      <c r="B902" s="283"/>
      <c r="C902" s="283"/>
      <c r="D902" s="283"/>
      <c r="E902" s="283"/>
      <c r="F902" s="283"/>
      <c r="G902" s="283"/>
      <c r="H902" s="283"/>
      <c r="I902" s="283"/>
      <c r="J902" s="283"/>
      <c r="K902" s="283"/>
      <c r="L902" s="283"/>
      <c r="M902" s="283"/>
      <c r="N902" s="283"/>
      <c r="O902" s="283"/>
      <c r="P902" s="283"/>
      <c r="Q902" s="283"/>
      <c r="R902" s="283"/>
      <c r="S902" s="283"/>
      <c r="T902" s="283"/>
      <c r="U902" s="283"/>
      <c r="V902" s="283"/>
      <c r="W902" s="283"/>
      <c r="X902" s="283"/>
      <c r="Y902" s="283"/>
      <c r="Z902" s="283"/>
      <c r="AA902" s="283"/>
      <c r="AB902" s="283"/>
      <c r="AC902" s="283"/>
      <c r="AD902" s="283"/>
      <c r="AE902" s="283"/>
      <c r="AF902" s="283"/>
      <c r="AG902" s="283"/>
      <c r="AH902" s="283"/>
      <c r="AI902" s="283"/>
      <c r="AJ902" s="283"/>
    </row>
    <row r="903" ht="15.75" customHeight="1">
      <c r="B903" s="283"/>
      <c r="C903" s="283"/>
      <c r="D903" s="283"/>
      <c r="E903" s="283"/>
      <c r="F903" s="283"/>
      <c r="G903" s="283"/>
      <c r="H903" s="283"/>
      <c r="I903" s="283"/>
      <c r="J903" s="283"/>
      <c r="K903" s="283"/>
      <c r="L903" s="283"/>
      <c r="M903" s="283"/>
      <c r="N903" s="283"/>
      <c r="O903" s="283"/>
      <c r="P903" s="283"/>
      <c r="Q903" s="283"/>
      <c r="R903" s="283"/>
      <c r="S903" s="283"/>
      <c r="T903" s="283"/>
      <c r="U903" s="283"/>
      <c r="V903" s="283"/>
      <c r="W903" s="283"/>
      <c r="X903" s="283"/>
      <c r="Y903" s="283"/>
      <c r="Z903" s="283"/>
      <c r="AA903" s="283"/>
      <c r="AB903" s="283"/>
      <c r="AC903" s="283"/>
      <c r="AD903" s="283"/>
      <c r="AE903" s="283"/>
      <c r="AF903" s="283"/>
      <c r="AG903" s="283"/>
      <c r="AH903" s="283"/>
      <c r="AI903" s="283"/>
      <c r="AJ903" s="283"/>
    </row>
    <row r="904" ht="15.75" customHeight="1">
      <c r="B904" s="283"/>
      <c r="C904" s="283"/>
      <c r="D904" s="283"/>
      <c r="E904" s="283"/>
      <c r="F904" s="283"/>
      <c r="G904" s="283"/>
      <c r="H904" s="283"/>
      <c r="I904" s="283"/>
      <c r="J904" s="283"/>
      <c r="K904" s="283"/>
      <c r="L904" s="283"/>
      <c r="M904" s="283"/>
      <c r="N904" s="283"/>
      <c r="O904" s="283"/>
      <c r="P904" s="283"/>
      <c r="Q904" s="283"/>
      <c r="R904" s="283"/>
      <c r="S904" s="283"/>
      <c r="T904" s="283"/>
      <c r="U904" s="283"/>
      <c r="V904" s="283"/>
      <c r="W904" s="283"/>
      <c r="X904" s="283"/>
      <c r="Y904" s="283"/>
      <c r="Z904" s="283"/>
      <c r="AA904" s="283"/>
      <c r="AB904" s="283"/>
      <c r="AC904" s="283"/>
      <c r="AD904" s="283"/>
      <c r="AE904" s="283"/>
      <c r="AF904" s="283"/>
      <c r="AG904" s="283"/>
      <c r="AH904" s="283"/>
      <c r="AI904" s="283"/>
      <c r="AJ904" s="283"/>
    </row>
    <row r="905" ht="15.75" customHeight="1">
      <c r="B905" s="283"/>
      <c r="C905" s="283"/>
      <c r="D905" s="283"/>
      <c r="E905" s="283"/>
      <c r="F905" s="283"/>
      <c r="G905" s="283"/>
      <c r="H905" s="283"/>
      <c r="I905" s="283"/>
      <c r="J905" s="283"/>
      <c r="K905" s="283"/>
      <c r="L905" s="283"/>
      <c r="M905" s="283"/>
      <c r="N905" s="283"/>
      <c r="O905" s="283"/>
      <c r="P905" s="283"/>
      <c r="Q905" s="283"/>
      <c r="R905" s="283"/>
      <c r="S905" s="283"/>
      <c r="T905" s="283"/>
      <c r="U905" s="283"/>
      <c r="V905" s="283"/>
      <c r="W905" s="283"/>
      <c r="X905" s="283"/>
      <c r="Y905" s="283"/>
      <c r="Z905" s="283"/>
      <c r="AA905" s="283"/>
      <c r="AB905" s="283"/>
      <c r="AC905" s="283"/>
      <c r="AD905" s="283"/>
      <c r="AE905" s="283"/>
      <c r="AF905" s="283"/>
      <c r="AG905" s="283"/>
      <c r="AH905" s="283"/>
      <c r="AI905" s="283"/>
      <c r="AJ905" s="283"/>
    </row>
    <row r="906" ht="15.75" customHeight="1">
      <c r="B906" s="283"/>
      <c r="C906" s="283"/>
      <c r="D906" s="283"/>
      <c r="E906" s="283"/>
      <c r="F906" s="283"/>
      <c r="G906" s="283"/>
      <c r="H906" s="283"/>
      <c r="I906" s="283"/>
      <c r="J906" s="283"/>
      <c r="K906" s="283"/>
      <c r="L906" s="283"/>
      <c r="M906" s="283"/>
      <c r="N906" s="283"/>
      <c r="O906" s="283"/>
      <c r="P906" s="283"/>
      <c r="Q906" s="283"/>
      <c r="R906" s="283"/>
      <c r="S906" s="283"/>
      <c r="T906" s="283"/>
      <c r="U906" s="283"/>
      <c r="V906" s="283"/>
      <c r="W906" s="283"/>
      <c r="X906" s="283"/>
      <c r="Y906" s="283"/>
      <c r="Z906" s="283"/>
      <c r="AA906" s="283"/>
      <c r="AB906" s="283"/>
      <c r="AC906" s="283"/>
      <c r="AD906" s="283"/>
      <c r="AE906" s="283"/>
      <c r="AF906" s="283"/>
      <c r="AG906" s="283"/>
      <c r="AH906" s="283"/>
      <c r="AI906" s="283"/>
      <c r="AJ906" s="283"/>
    </row>
    <row r="907" ht="15.75" customHeight="1">
      <c r="B907" s="283"/>
      <c r="C907" s="283"/>
      <c r="D907" s="283"/>
      <c r="E907" s="283"/>
      <c r="F907" s="283"/>
      <c r="G907" s="283"/>
      <c r="H907" s="283"/>
      <c r="I907" s="283"/>
      <c r="J907" s="283"/>
      <c r="K907" s="283"/>
      <c r="L907" s="283"/>
      <c r="M907" s="283"/>
      <c r="N907" s="283"/>
      <c r="O907" s="283"/>
      <c r="P907" s="283"/>
      <c r="Q907" s="283"/>
      <c r="R907" s="283"/>
      <c r="S907" s="283"/>
      <c r="T907" s="283"/>
      <c r="U907" s="283"/>
      <c r="V907" s="283"/>
      <c r="W907" s="283"/>
      <c r="X907" s="283"/>
      <c r="Y907" s="283"/>
      <c r="Z907" s="283"/>
      <c r="AA907" s="283"/>
      <c r="AB907" s="283"/>
      <c r="AC907" s="283"/>
      <c r="AD907" s="283"/>
      <c r="AE907" s="283"/>
      <c r="AF907" s="283"/>
      <c r="AG907" s="283"/>
      <c r="AH907" s="283"/>
      <c r="AI907" s="283"/>
      <c r="AJ907" s="283"/>
    </row>
    <row r="908" ht="15.75" customHeight="1">
      <c r="B908" s="283"/>
      <c r="C908" s="283"/>
      <c r="D908" s="283"/>
      <c r="E908" s="283"/>
      <c r="F908" s="283"/>
      <c r="G908" s="283"/>
      <c r="H908" s="283"/>
      <c r="I908" s="283"/>
      <c r="J908" s="283"/>
      <c r="K908" s="283"/>
      <c r="L908" s="283"/>
      <c r="M908" s="283"/>
      <c r="N908" s="283"/>
      <c r="O908" s="283"/>
      <c r="P908" s="283"/>
      <c r="Q908" s="283"/>
      <c r="R908" s="283"/>
      <c r="S908" s="283"/>
      <c r="T908" s="283"/>
      <c r="U908" s="283"/>
      <c r="V908" s="283"/>
      <c r="W908" s="283"/>
      <c r="X908" s="283"/>
      <c r="Y908" s="283"/>
      <c r="Z908" s="283"/>
      <c r="AA908" s="283"/>
      <c r="AB908" s="283"/>
      <c r="AC908" s="283"/>
      <c r="AD908" s="283"/>
      <c r="AE908" s="283"/>
      <c r="AF908" s="283"/>
      <c r="AG908" s="283"/>
      <c r="AH908" s="283"/>
      <c r="AI908" s="283"/>
      <c r="AJ908" s="283"/>
    </row>
    <row r="909" ht="15.75" customHeight="1">
      <c r="B909" s="283"/>
      <c r="C909" s="283"/>
      <c r="D909" s="283"/>
      <c r="E909" s="283"/>
      <c r="F909" s="283"/>
      <c r="G909" s="283"/>
      <c r="H909" s="283"/>
      <c r="I909" s="283"/>
      <c r="J909" s="283"/>
      <c r="K909" s="283"/>
      <c r="L909" s="283"/>
      <c r="M909" s="283"/>
      <c r="N909" s="283"/>
      <c r="O909" s="283"/>
      <c r="P909" s="283"/>
      <c r="Q909" s="283"/>
      <c r="R909" s="283"/>
      <c r="S909" s="283"/>
      <c r="T909" s="283"/>
      <c r="U909" s="283"/>
      <c r="V909" s="283"/>
      <c r="W909" s="283"/>
      <c r="X909" s="283"/>
      <c r="Y909" s="283"/>
      <c r="Z909" s="283"/>
      <c r="AA909" s="283"/>
      <c r="AB909" s="283"/>
      <c r="AC909" s="283"/>
      <c r="AD909" s="283"/>
      <c r="AE909" s="283"/>
      <c r="AF909" s="283"/>
      <c r="AG909" s="283"/>
      <c r="AH909" s="283"/>
      <c r="AI909" s="283"/>
      <c r="AJ909" s="283"/>
    </row>
    <row r="910" ht="15.75" customHeight="1">
      <c r="B910" s="283"/>
      <c r="C910" s="283"/>
      <c r="D910" s="283"/>
      <c r="E910" s="283"/>
      <c r="F910" s="283"/>
      <c r="G910" s="283"/>
      <c r="H910" s="283"/>
      <c r="I910" s="283"/>
      <c r="J910" s="283"/>
      <c r="K910" s="283"/>
      <c r="L910" s="283"/>
      <c r="M910" s="283"/>
      <c r="N910" s="283"/>
      <c r="O910" s="283"/>
      <c r="P910" s="283"/>
      <c r="Q910" s="283"/>
      <c r="R910" s="283"/>
      <c r="S910" s="283"/>
      <c r="T910" s="283"/>
      <c r="U910" s="283"/>
      <c r="V910" s="283"/>
      <c r="W910" s="283"/>
      <c r="X910" s="283"/>
      <c r="Y910" s="283"/>
      <c r="Z910" s="283"/>
      <c r="AA910" s="283"/>
      <c r="AB910" s="283"/>
      <c r="AC910" s="283"/>
      <c r="AD910" s="283"/>
      <c r="AE910" s="283"/>
      <c r="AF910" s="283"/>
      <c r="AG910" s="283"/>
      <c r="AH910" s="283"/>
      <c r="AI910" s="283"/>
      <c r="AJ910" s="283"/>
    </row>
    <row r="911" ht="15.75" customHeight="1">
      <c r="B911" s="283"/>
      <c r="C911" s="283"/>
      <c r="D911" s="283"/>
      <c r="E911" s="283"/>
      <c r="F911" s="283"/>
      <c r="G911" s="283"/>
      <c r="H911" s="283"/>
      <c r="I911" s="283"/>
      <c r="J911" s="283"/>
      <c r="K911" s="283"/>
      <c r="L911" s="283"/>
      <c r="M911" s="283"/>
      <c r="N911" s="283"/>
      <c r="O911" s="283"/>
      <c r="P911" s="283"/>
      <c r="Q911" s="283"/>
      <c r="R911" s="283"/>
      <c r="S911" s="283"/>
      <c r="T911" s="283"/>
      <c r="U911" s="283"/>
      <c r="V911" s="283"/>
      <c r="W911" s="283"/>
      <c r="X911" s="283"/>
      <c r="Y911" s="283"/>
      <c r="Z911" s="283"/>
      <c r="AA911" s="283"/>
      <c r="AB911" s="283"/>
      <c r="AC911" s="283"/>
      <c r="AD911" s="283"/>
      <c r="AE911" s="283"/>
      <c r="AF911" s="283"/>
      <c r="AG911" s="283"/>
      <c r="AH911" s="283"/>
      <c r="AI911" s="283"/>
      <c r="AJ911" s="283"/>
    </row>
    <row r="912" ht="15.75" customHeight="1">
      <c r="B912" s="283"/>
      <c r="C912" s="283"/>
      <c r="D912" s="283"/>
      <c r="E912" s="283"/>
      <c r="F912" s="283"/>
      <c r="G912" s="283"/>
      <c r="H912" s="283"/>
      <c r="I912" s="283"/>
      <c r="J912" s="283"/>
      <c r="K912" s="283"/>
      <c r="L912" s="283"/>
      <c r="M912" s="283"/>
      <c r="N912" s="283"/>
      <c r="O912" s="283"/>
      <c r="P912" s="283"/>
      <c r="Q912" s="283"/>
      <c r="R912" s="283"/>
      <c r="S912" s="283"/>
      <c r="T912" s="283"/>
      <c r="U912" s="283"/>
      <c r="V912" s="283"/>
      <c r="W912" s="283"/>
      <c r="X912" s="283"/>
      <c r="Y912" s="283"/>
      <c r="Z912" s="283"/>
      <c r="AA912" s="283"/>
      <c r="AB912" s="283"/>
      <c r="AC912" s="283"/>
      <c r="AD912" s="283"/>
      <c r="AE912" s="283"/>
      <c r="AF912" s="283"/>
      <c r="AG912" s="283"/>
      <c r="AH912" s="283"/>
      <c r="AI912" s="283"/>
      <c r="AJ912" s="283"/>
    </row>
    <row r="913" ht="15.75" customHeight="1">
      <c r="B913" s="283"/>
      <c r="C913" s="283"/>
      <c r="D913" s="283"/>
      <c r="E913" s="283"/>
      <c r="F913" s="283"/>
      <c r="G913" s="283"/>
      <c r="H913" s="283"/>
      <c r="I913" s="283"/>
      <c r="J913" s="283"/>
      <c r="K913" s="283"/>
      <c r="L913" s="283"/>
      <c r="M913" s="283"/>
      <c r="N913" s="283"/>
      <c r="O913" s="283"/>
      <c r="P913" s="283"/>
      <c r="Q913" s="283"/>
      <c r="R913" s="283"/>
      <c r="S913" s="283"/>
      <c r="T913" s="283"/>
      <c r="U913" s="283"/>
      <c r="V913" s="283"/>
      <c r="W913" s="283"/>
      <c r="X913" s="283"/>
      <c r="Y913" s="283"/>
      <c r="Z913" s="283"/>
      <c r="AA913" s="283"/>
      <c r="AB913" s="283"/>
      <c r="AC913" s="283"/>
      <c r="AD913" s="283"/>
      <c r="AE913" s="283"/>
      <c r="AF913" s="283"/>
      <c r="AG913" s="283"/>
      <c r="AH913" s="283"/>
      <c r="AI913" s="283"/>
      <c r="AJ913" s="283"/>
    </row>
    <row r="914" ht="15.75" customHeight="1">
      <c r="B914" s="283"/>
      <c r="C914" s="283"/>
      <c r="D914" s="283"/>
      <c r="E914" s="283"/>
      <c r="F914" s="283"/>
      <c r="G914" s="283"/>
      <c r="H914" s="283"/>
      <c r="I914" s="283"/>
      <c r="J914" s="283"/>
      <c r="K914" s="283"/>
      <c r="L914" s="283"/>
      <c r="M914" s="283"/>
      <c r="N914" s="283"/>
      <c r="O914" s="283"/>
      <c r="P914" s="283"/>
      <c r="Q914" s="283"/>
      <c r="R914" s="283"/>
      <c r="S914" s="283"/>
      <c r="T914" s="283"/>
      <c r="U914" s="283"/>
      <c r="V914" s="283"/>
      <c r="W914" s="283"/>
      <c r="X914" s="283"/>
      <c r="Y914" s="283"/>
      <c r="Z914" s="283"/>
      <c r="AA914" s="283"/>
      <c r="AB914" s="283"/>
      <c r="AC914" s="283"/>
      <c r="AD914" s="283"/>
      <c r="AE914" s="283"/>
      <c r="AF914" s="283"/>
      <c r="AG914" s="283"/>
      <c r="AH914" s="283"/>
      <c r="AI914" s="283"/>
      <c r="AJ914" s="283"/>
    </row>
    <row r="915" ht="15.75" customHeight="1">
      <c r="B915" s="283"/>
      <c r="C915" s="283"/>
      <c r="D915" s="283"/>
      <c r="E915" s="283"/>
      <c r="F915" s="283"/>
      <c r="G915" s="283"/>
      <c r="H915" s="283"/>
      <c r="I915" s="283"/>
      <c r="J915" s="283"/>
      <c r="K915" s="283"/>
      <c r="L915" s="283"/>
      <c r="M915" s="283"/>
      <c r="N915" s="283"/>
      <c r="O915" s="283"/>
      <c r="P915" s="283"/>
      <c r="Q915" s="283"/>
      <c r="R915" s="283"/>
      <c r="S915" s="283"/>
      <c r="T915" s="283"/>
      <c r="U915" s="283"/>
      <c r="V915" s="283"/>
      <c r="W915" s="283"/>
      <c r="X915" s="283"/>
      <c r="Y915" s="283"/>
      <c r="Z915" s="283"/>
      <c r="AA915" s="283"/>
      <c r="AB915" s="283"/>
      <c r="AC915" s="283"/>
      <c r="AD915" s="283"/>
      <c r="AE915" s="283"/>
      <c r="AF915" s="283"/>
      <c r="AG915" s="283"/>
      <c r="AH915" s="283"/>
      <c r="AI915" s="283"/>
      <c r="AJ915" s="283"/>
    </row>
    <row r="916" ht="15.75" customHeight="1">
      <c r="B916" s="283"/>
      <c r="C916" s="283"/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3"/>
      <c r="Q916" s="283"/>
      <c r="R916" s="283"/>
      <c r="S916" s="283"/>
      <c r="T916" s="283"/>
      <c r="U916" s="283"/>
      <c r="V916" s="283"/>
      <c r="W916" s="283"/>
      <c r="X916" s="283"/>
      <c r="Y916" s="283"/>
      <c r="Z916" s="283"/>
      <c r="AA916" s="283"/>
      <c r="AB916" s="283"/>
      <c r="AC916" s="283"/>
      <c r="AD916" s="283"/>
      <c r="AE916" s="283"/>
      <c r="AF916" s="283"/>
      <c r="AG916" s="283"/>
      <c r="AH916" s="283"/>
      <c r="AI916" s="283"/>
      <c r="AJ916" s="283"/>
    </row>
    <row r="917" ht="15.75" customHeight="1">
      <c r="B917" s="283"/>
      <c r="C917" s="283"/>
      <c r="D917" s="283"/>
      <c r="E917" s="283"/>
      <c r="F917" s="283"/>
      <c r="G917" s="283"/>
      <c r="H917" s="283"/>
      <c r="I917" s="283"/>
      <c r="J917" s="283"/>
      <c r="K917" s="283"/>
      <c r="L917" s="283"/>
      <c r="M917" s="283"/>
      <c r="N917" s="283"/>
      <c r="O917" s="283"/>
      <c r="P917" s="283"/>
      <c r="Q917" s="283"/>
      <c r="R917" s="283"/>
      <c r="S917" s="283"/>
      <c r="T917" s="283"/>
      <c r="U917" s="283"/>
      <c r="V917" s="283"/>
      <c r="W917" s="283"/>
      <c r="X917" s="283"/>
      <c r="Y917" s="283"/>
      <c r="Z917" s="283"/>
      <c r="AA917" s="283"/>
      <c r="AB917" s="283"/>
      <c r="AC917" s="283"/>
      <c r="AD917" s="283"/>
      <c r="AE917" s="283"/>
      <c r="AF917" s="283"/>
      <c r="AG917" s="283"/>
      <c r="AH917" s="283"/>
      <c r="AI917" s="283"/>
      <c r="AJ917" s="283"/>
    </row>
    <row r="918" ht="15.75" customHeight="1">
      <c r="B918" s="283"/>
      <c r="C918" s="283"/>
      <c r="D918" s="283"/>
      <c r="E918" s="283"/>
      <c r="F918" s="283"/>
      <c r="G918" s="283"/>
      <c r="H918" s="283"/>
      <c r="I918" s="283"/>
      <c r="J918" s="283"/>
      <c r="K918" s="283"/>
      <c r="L918" s="283"/>
      <c r="M918" s="283"/>
      <c r="N918" s="283"/>
      <c r="O918" s="283"/>
      <c r="P918" s="283"/>
      <c r="Q918" s="283"/>
      <c r="R918" s="283"/>
      <c r="S918" s="283"/>
      <c r="T918" s="283"/>
      <c r="U918" s="283"/>
      <c r="V918" s="283"/>
      <c r="W918" s="283"/>
      <c r="X918" s="283"/>
      <c r="Y918" s="283"/>
      <c r="Z918" s="283"/>
      <c r="AA918" s="283"/>
      <c r="AB918" s="283"/>
      <c r="AC918" s="283"/>
      <c r="AD918" s="283"/>
      <c r="AE918" s="283"/>
      <c r="AF918" s="283"/>
      <c r="AG918" s="283"/>
      <c r="AH918" s="283"/>
      <c r="AI918" s="283"/>
      <c r="AJ918" s="283"/>
    </row>
    <row r="919" ht="15.75" customHeight="1">
      <c r="B919" s="283"/>
      <c r="C919" s="283"/>
      <c r="D919" s="283"/>
      <c r="E919" s="283"/>
      <c r="F919" s="283"/>
      <c r="G919" s="283"/>
      <c r="H919" s="283"/>
      <c r="I919" s="283"/>
      <c r="J919" s="283"/>
      <c r="K919" s="283"/>
      <c r="L919" s="283"/>
      <c r="M919" s="283"/>
      <c r="N919" s="283"/>
      <c r="O919" s="283"/>
      <c r="P919" s="283"/>
      <c r="Q919" s="283"/>
      <c r="R919" s="283"/>
      <c r="S919" s="283"/>
      <c r="T919" s="283"/>
      <c r="U919" s="283"/>
      <c r="V919" s="283"/>
      <c r="W919" s="283"/>
      <c r="X919" s="283"/>
      <c r="Y919" s="283"/>
      <c r="Z919" s="283"/>
      <c r="AA919" s="283"/>
      <c r="AB919" s="283"/>
      <c r="AC919" s="283"/>
      <c r="AD919" s="283"/>
      <c r="AE919" s="283"/>
      <c r="AF919" s="283"/>
      <c r="AG919" s="283"/>
      <c r="AH919" s="283"/>
      <c r="AI919" s="283"/>
      <c r="AJ919" s="283"/>
    </row>
    <row r="920" ht="15.75" customHeight="1">
      <c r="B920" s="283"/>
      <c r="C920" s="283"/>
      <c r="D920" s="283"/>
      <c r="E920" s="283"/>
      <c r="F920" s="283"/>
      <c r="G920" s="283"/>
      <c r="H920" s="283"/>
      <c r="I920" s="283"/>
      <c r="J920" s="283"/>
      <c r="K920" s="283"/>
      <c r="L920" s="283"/>
      <c r="M920" s="283"/>
      <c r="N920" s="283"/>
      <c r="O920" s="283"/>
      <c r="P920" s="283"/>
      <c r="Q920" s="283"/>
      <c r="R920" s="283"/>
      <c r="S920" s="283"/>
      <c r="T920" s="283"/>
      <c r="U920" s="283"/>
      <c r="V920" s="283"/>
      <c r="W920" s="283"/>
      <c r="X920" s="283"/>
      <c r="Y920" s="283"/>
      <c r="Z920" s="283"/>
      <c r="AA920" s="283"/>
      <c r="AB920" s="283"/>
      <c r="AC920" s="283"/>
      <c r="AD920" s="283"/>
      <c r="AE920" s="283"/>
      <c r="AF920" s="283"/>
      <c r="AG920" s="283"/>
      <c r="AH920" s="283"/>
      <c r="AI920" s="283"/>
      <c r="AJ920" s="283"/>
    </row>
    <row r="921" ht="15.75" customHeight="1">
      <c r="B921" s="283"/>
      <c r="C921" s="283"/>
      <c r="D921" s="283"/>
      <c r="E921" s="283"/>
      <c r="F921" s="283"/>
      <c r="G921" s="283"/>
      <c r="H921" s="283"/>
      <c r="I921" s="283"/>
      <c r="J921" s="283"/>
      <c r="K921" s="283"/>
      <c r="L921" s="283"/>
      <c r="M921" s="283"/>
      <c r="N921" s="283"/>
      <c r="O921" s="283"/>
      <c r="P921" s="283"/>
      <c r="Q921" s="283"/>
      <c r="R921" s="283"/>
      <c r="S921" s="283"/>
      <c r="T921" s="283"/>
      <c r="U921" s="283"/>
      <c r="V921" s="283"/>
      <c r="W921" s="283"/>
      <c r="X921" s="283"/>
      <c r="Y921" s="283"/>
      <c r="Z921" s="283"/>
      <c r="AA921" s="283"/>
      <c r="AB921" s="283"/>
      <c r="AC921" s="283"/>
      <c r="AD921" s="283"/>
      <c r="AE921" s="283"/>
      <c r="AF921" s="283"/>
      <c r="AG921" s="283"/>
      <c r="AH921" s="283"/>
      <c r="AI921" s="283"/>
      <c r="AJ921" s="283"/>
    </row>
    <row r="922" ht="15.75" customHeight="1">
      <c r="B922" s="283"/>
      <c r="C922" s="283"/>
      <c r="D922" s="283"/>
      <c r="E922" s="283"/>
      <c r="F922" s="283"/>
      <c r="G922" s="283"/>
      <c r="H922" s="283"/>
      <c r="I922" s="283"/>
      <c r="J922" s="283"/>
      <c r="K922" s="283"/>
      <c r="L922" s="283"/>
      <c r="M922" s="283"/>
      <c r="N922" s="283"/>
      <c r="O922" s="283"/>
      <c r="P922" s="283"/>
      <c r="Q922" s="283"/>
      <c r="R922" s="283"/>
      <c r="S922" s="283"/>
      <c r="T922" s="283"/>
      <c r="U922" s="283"/>
      <c r="V922" s="283"/>
      <c r="W922" s="283"/>
      <c r="X922" s="283"/>
      <c r="Y922" s="283"/>
      <c r="Z922" s="283"/>
      <c r="AA922" s="283"/>
      <c r="AB922" s="283"/>
      <c r="AC922" s="283"/>
      <c r="AD922" s="283"/>
      <c r="AE922" s="283"/>
      <c r="AF922" s="283"/>
      <c r="AG922" s="283"/>
      <c r="AH922" s="283"/>
      <c r="AI922" s="283"/>
      <c r="AJ922" s="283"/>
    </row>
    <row r="923" ht="15.75" customHeight="1">
      <c r="B923" s="283"/>
      <c r="C923" s="283"/>
      <c r="D923" s="283"/>
      <c r="E923" s="283"/>
      <c r="F923" s="283"/>
      <c r="G923" s="283"/>
      <c r="H923" s="283"/>
      <c r="I923" s="283"/>
      <c r="J923" s="283"/>
      <c r="K923" s="283"/>
      <c r="L923" s="283"/>
      <c r="M923" s="283"/>
      <c r="N923" s="283"/>
      <c r="O923" s="283"/>
      <c r="P923" s="283"/>
      <c r="Q923" s="283"/>
      <c r="R923" s="283"/>
      <c r="S923" s="283"/>
      <c r="T923" s="283"/>
      <c r="U923" s="283"/>
      <c r="V923" s="283"/>
      <c r="W923" s="283"/>
      <c r="X923" s="283"/>
      <c r="Y923" s="283"/>
      <c r="Z923" s="283"/>
      <c r="AA923" s="283"/>
      <c r="AB923" s="283"/>
      <c r="AC923" s="283"/>
      <c r="AD923" s="283"/>
      <c r="AE923" s="283"/>
      <c r="AF923" s="283"/>
      <c r="AG923" s="283"/>
      <c r="AH923" s="283"/>
      <c r="AI923" s="283"/>
      <c r="AJ923" s="283"/>
    </row>
    <row r="924" ht="15.75" customHeight="1">
      <c r="B924" s="283"/>
      <c r="C924" s="283"/>
      <c r="D924" s="283"/>
      <c r="E924" s="283"/>
      <c r="F924" s="283"/>
      <c r="G924" s="283"/>
      <c r="H924" s="283"/>
      <c r="I924" s="283"/>
      <c r="J924" s="283"/>
      <c r="K924" s="283"/>
      <c r="L924" s="283"/>
      <c r="M924" s="283"/>
      <c r="N924" s="283"/>
      <c r="O924" s="283"/>
      <c r="P924" s="283"/>
      <c r="Q924" s="283"/>
      <c r="R924" s="283"/>
      <c r="S924" s="283"/>
      <c r="T924" s="283"/>
      <c r="U924" s="283"/>
      <c r="V924" s="283"/>
      <c r="W924" s="283"/>
      <c r="X924" s="283"/>
      <c r="Y924" s="283"/>
      <c r="Z924" s="283"/>
      <c r="AA924" s="283"/>
      <c r="AB924" s="283"/>
      <c r="AC924" s="283"/>
      <c r="AD924" s="283"/>
      <c r="AE924" s="283"/>
      <c r="AF924" s="283"/>
      <c r="AG924" s="283"/>
      <c r="AH924" s="283"/>
      <c r="AI924" s="283"/>
      <c r="AJ924" s="283"/>
    </row>
    <row r="925" ht="15.75" customHeight="1">
      <c r="B925" s="283"/>
      <c r="C925" s="283"/>
      <c r="D925" s="283"/>
      <c r="E925" s="283"/>
      <c r="F925" s="283"/>
      <c r="G925" s="283"/>
      <c r="H925" s="283"/>
      <c r="I925" s="283"/>
      <c r="J925" s="283"/>
      <c r="K925" s="283"/>
      <c r="L925" s="283"/>
      <c r="M925" s="283"/>
      <c r="N925" s="283"/>
      <c r="O925" s="283"/>
      <c r="P925" s="283"/>
      <c r="Q925" s="283"/>
      <c r="R925" s="283"/>
      <c r="S925" s="283"/>
      <c r="T925" s="283"/>
      <c r="U925" s="283"/>
      <c r="V925" s="283"/>
      <c r="W925" s="283"/>
      <c r="X925" s="283"/>
      <c r="Y925" s="283"/>
      <c r="Z925" s="283"/>
      <c r="AA925" s="283"/>
      <c r="AB925" s="283"/>
      <c r="AC925" s="283"/>
      <c r="AD925" s="283"/>
      <c r="AE925" s="283"/>
      <c r="AF925" s="283"/>
      <c r="AG925" s="283"/>
      <c r="AH925" s="283"/>
      <c r="AI925" s="283"/>
      <c r="AJ925" s="283"/>
    </row>
    <row r="926" ht="15.75" customHeight="1">
      <c r="B926" s="283"/>
      <c r="C926" s="283"/>
      <c r="D926" s="283"/>
      <c r="E926" s="283"/>
      <c r="F926" s="283"/>
      <c r="G926" s="283"/>
      <c r="H926" s="283"/>
      <c r="I926" s="283"/>
      <c r="J926" s="283"/>
      <c r="K926" s="283"/>
      <c r="L926" s="283"/>
      <c r="M926" s="283"/>
      <c r="N926" s="283"/>
      <c r="O926" s="283"/>
      <c r="P926" s="283"/>
      <c r="Q926" s="283"/>
      <c r="R926" s="283"/>
      <c r="S926" s="283"/>
      <c r="T926" s="283"/>
      <c r="U926" s="283"/>
      <c r="V926" s="283"/>
      <c r="W926" s="283"/>
      <c r="X926" s="283"/>
      <c r="Y926" s="283"/>
      <c r="Z926" s="283"/>
      <c r="AA926" s="283"/>
      <c r="AB926" s="283"/>
      <c r="AC926" s="283"/>
      <c r="AD926" s="283"/>
      <c r="AE926" s="283"/>
      <c r="AF926" s="283"/>
      <c r="AG926" s="283"/>
      <c r="AH926" s="283"/>
      <c r="AI926" s="283"/>
      <c r="AJ926" s="283"/>
    </row>
    <row r="927" ht="15.75" customHeight="1">
      <c r="B927" s="283"/>
      <c r="C927" s="283"/>
      <c r="D927" s="283"/>
      <c r="E927" s="283"/>
      <c r="F927" s="283"/>
      <c r="G927" s="283"/>
      <c r="H927" s="283"/>
      <c r="I927" s="283"/>
      <c r="J927" s="283"/>
      <c r="K927" s="283"/>
      <c r="L927" s="283"/>
      <c r="M927" s="283"/>
      <c r="N927" s="283"/>
      <c r="O927" s="283"/>
      <c r="P927" s="283"/>
      <c r="Q927" s="283"/>
      <c r="R927" s="283"/>
      <c r="S927" s="283"/>
      <c r="T927" s="283"/>
      <c r="U927" s="283"/>
      <c r="V927" s="283"/>
      <c r="W927" s="283"/>
      <c r="X927" s="283"/>
      <c r="Y927" s="283"/>
      <c r="Z927" s="283"/>
      <c r="AA927" s="283"/>
      <c r="AB927" s="283"/>
      <c r="AC927" s="283"/>
      <c r="AD927" s="283"/>
      <c r="AE927" s="283"/>
      <c r="AF927" s="283"/>
      <c r="AG927" s="283"/>
      <c r="AH927" s="283"/>
      <c r="AI927" s="283"/>
      <c r="AJ927" s="283"/>
    </row>
    <row r="928" ht="15.75" customHeight="1">
      <c r="B928" s="283"/>
      <c r="C928" s="283"/>
      <c r="D928" s="283"/>
      <c r="E928" s="283"/>
      <c r="F928" s="283"/>
      <c r="G928" s="283"/>
      <c r="H928" s="283"/>
      <c r="I928" s="283"/>
      <c r="J928" s="283"/>
      <c r="K928" s="283"/>
      <c r="L928" s="283"/>
      <c r="M928" s="283"/>
      <c r="N928" s="283"/>
      <c r="O928" s="283"/>
      <c r="P928" s="283"/>
      <c r="Q928" s="283"/>
      <c r="R928" s="283"/>
      <c r="S928" s="283"/>
      <c r="T928" s="283"/>
      <c r="U928" s="283"/>
      <c r="V928" s="283"/>
      <c r="W928" s="283"/>
      <c r="X928" s="283"/>
      <c r="Y928" s="283"/>
      <c r="Z928" s="283"/>
      <c r="AA928" s="283"/>
      <c r="AB928" s="283"/>
      <c r="AC928" s="283"/>
      <c r="AD928" s="283"/>
      <c r="AE928" s="283"/>
      <c r="AF928" s="283"/>
      <c r="AG928" s="283"/>
      <c r="AH928" s="283"/>
      <c r="AI928" s="283"/>
      <c r="AJ928" s="283"/>
    </row>
    <row r="929" ht="15.75" customHeight="1">
      <c r="B929" s="283"/>
      <c r="C929" s="283"/>
      <c r="D929" s="283"/>
      <c r="E929" s="283"/>
      <c r="F929" s="283"/>
      <c r="G929" s="283"/>
      <c r="H929" s="283"/>
      <c r="I929" s="283"/>
      <c r="J929" s="283"/>
      <c r="K929" s="283"/>
      <c r="L929" s="283"/>
      <c r="M929" s="283"/>
      <c r="N929" s="283"/>
      <c r="O929" s="283"/>
      <c r="P929" s="283"/>
      <c r="Q929" s="283"/>
      <c r="R929" s="283"/>
      <c r="S929" s="283"/>
      <c r="T929" s="283"/>
      <c r="U929" s="283"/>
      <c r="V929" s="283"/>
      <c r="W929" s="283"/>
      <c r="X929" s="283"/>
      <c r="Y929" s="283"/>
      <c r="Z929" s="283"/>
      <c r="AA929" s="283"/>
      <c r="AB929" s="283"/>
      <c r="AC929" s="283"/>
      <c r="AD929" s="283"/>
      <c r="AE929" s="283"/>
      <c r="AF929" s="283"/>
      <c r="AG929" s="283"/>
      <c r="AH929" s="283"/>
      <c r="AI929" s="283"/>
      <c r="AJ929" s="283"/>
    </row>
    <row r="930" ht="15.75" customHeight="1">
      <c r="B930" s="283"/>
      <c r="C930" s="283"/>
      <c r="D930" s="283"/>
      <c r="E930" s="283"/>
      <c r="F930" s="283"/>
      <c r="G930" s="283"/>
      <c r="H930" s="283"/>
      <c r="I930" s="283"/>
      <c r="J930" s="283"/>
      <c r="K930" s="283"/>
      <c r="L930" s="283"/>
      <c r="M930" s="283"/>
      <c r="N930" s="283"/>
      <c r="O930" s="283"/>
      <c r="P930" s="283"/>
      <c r="Q930" s="283"/>
      <c r="R930" s="283"/>
      <c r="S930" s="283"/>
      <c r="T930" s="283"/>
      <c r="U930" s="283"/>
      <c r="V930" s="283"/>
      <c r="W930" s="283"/>
      <c r="X930" s="283"/>
      <c r="Y930" s="283"/>
      <c r="Z930" s="283"/>
      <c r="AA930" s="283"/>
      <c r="AB930" s="283"/>
      <c r="AC930" s="283"/>
      <c r="AD930" s="283"/>
      <c r="AE930" s="283"/>
      <c r="AF930" s="283"/>
      <c r="AG930" s="283"/>
      <c r="AH930" s="283"/>
      <c r="AI930" s="283"/>
      <c r="AJ930" s="283"/>
    </row>
    <row r="931" ht="15.75" customHeight="1">
      <c r="B931" s="283"/>
      <c r="C931" s="283"/>
      <c r="D931" s="283"/>
      <c r="E931" s="283"/>
      <c r="F931" s="283"/>
      <c r="G931" s="283"/>
      <c r="H931" s="283"/>
      <c r="I931" s="283"/>
      <c r="J931" s="283"/>
      <c r="K931" s="283"/>
      <c r="L931" s="283"/>
      <c r="M931" s="283"/>
      <c r="N931" s="283"/>
      <c r="O931" s="283"/>
      <c r="P931" s="283"/>
      <c r="Q931" s="283"/>
      <c r="R931" s="283"/>
      <c r="S931" s="283"/>
      <c r="T931" s="283"/>
      <c r="U931" s="283"/>
      <c r="V931" s="283"/>
      <c r="W931" s="283"/>
      <c r="X931" s="283"/>
      <c r="Y931" s="283"/>
      <c r="Z931" s="283"/>
      <c r="AA931" s="283"/>
      <c r="AB931" s="283"/>
      <c r="AC931" s="283"/>
      <c r="AD931" s="283"/>
      <c r="AE931" s="283"/>
      <c r="AF931" s="283"/>
      <c r="AG931" s="283"/>
      <c r="AH931" s="283"/>
      <c r="AI931" s="283"/>
      <c r="AJ931" s="283"/>
    </row>
    <row r="932" ht="15.75" customHeight="1">
      <c r="B932" s="283"/>
      <c r="C932" s="283"/>
      <c r="D932" s="283"/>
      <c r="E932" s="283"/>
      <c r="F932" s="283"/>
      <c r="G932" s="283"/>
      <c r="H932" s="283"/>
      <c r="I932" s="283"/>
      <c r="J932" s="283"/>
      <c r="K932" s="283"/>
      <c r="L932" s="283"/>
      <c r="M932" s="283"/>
      <c r="N932" s="283"/>
      <c r="O932" s="283"/>
      <c r="P932" s="283"/>
      <c r="Q932" s="283"/>
      <c r="R932" s="283"/>
      <c r="S932" s="283"/>
      <c r="T932" s="283"/>
      <c r="U932" s="283"/>
      <c r="V932" s="283"/>
      <c r="W932" s="283"/>
      <c r="X932" s="283"/>
      <c r="Y932" s="283"/>
      <c r="Z932" s="283"/>
      <c r="AA932" s="283"/>
      <c r="AB932" s="283"/>
      <c r="AC932" s="283"/>
      <c r="AD932" s="283"/>
      <c r="AE932" s="283"/>
      <c r="AF932" s="283"/>
      <c r="AG932" s="283"/>
      <c r="AH932" s="283"/>
      <c r="AI932" s="283"/>
      <c r="AJ932" s="283"/>
    </row>
    <row r="933" ht="15.75" customHeight="1">
      <c r="B933" s="283"/>
      <c r="C933" s="283"/>
      <c r="D933" s="283"/>
      <c r="E933" s="283"/>
      <c r="F933" s="283"/>
      <c r="G933" s="283"/>
      <c r="H933" s="283"/>
      <c r="I933" s="283"/>
      <c r="J933" s="283"/>
      <c r="K933" s="283"/>
      <c r="L933" s="283"/>
      <c r="M933" s="283"/>
      <c r="N933" s="283"/>
      <c r="O933" s="283"/>
      <c r="P933" s="283"/>
      <c r="Q933" s="283"/>
      <c r="R933" s="283"/>
      <c r="S933" s="283"/>
      <c r="T933" s="283"/>
      <c r="U933" s="283"/>
      <c r="V933" s="283"/>
      <c r="W933" s="283"/>
      <c r="X933" s="283"/>
      <c r="Y933" s="283"/>
      <c r="Z933" s="283"/>
      <c r="AA933" s="283"/>
      <c r="AB933" s="283"/>
      <c r="AC933" s="283"/>
      <c r="AD933" s="283"/>
      <c r="AE933" s="283"/>
      <c r="AF933" s="283"/>
      <c r="AG933" s="283"/>
      <c r="AH933" s="283"/>
      <c r="AI933" s="283"/>
      <c r="AJ933" s="283"/>
    </row>
    <row r="934" ht="15.75" customHeight="1">
      <c r="B934" s="283"/>
      <c r="C934" s="283"/>
      <c r="D934" s="283"/>
      <c r="E934" s="283"/>
      <c r="F934" s="283"/>
      <c r="G934" s="283"/>
      <c r="H934" s="283"/>
      <c r="I934" s="283"/>
      <c r="J934" s="283"/>
      <c r="K934" s="283"/>
      <c r="L934" s="283"/>
      <c r="M934" s="283"/>
      <c r="N934" s="283"/>
      <c r="O934" s="283"/>
      <c r="P934" s="283"/>
      <c r="Q934" s="283"/>
      <c r="R934" s="283"/>
      <c r="S934" s="283"/>
      <c r="T934" s="283"/>
      <c r="U934" s="283"/>
      <c r="V934" s="283"/>
      <c r="W934" s="283"/>
      <c r="X934" s="283"/>
      <c r="Y934" s="283"/>
      <c r="Z934" s="283"/>
      <c r="AA934" s="283"/>
      <c r="AB934" s="283"/>
      <c r="AC934" s="283"/>
      <c r="AD934" s="283"/>
      <c r="AE934" s="283"/>
      <c r="AF934" s="283"/>
      <c r="AG934" s="283"/>
      <c r="AH934" s="283"/>
      <c r="AI934" s="283"/>
      <c r="AJ934" s="283"/>
    </row>
    <row r="935" ht="15.75" customHeight="1">
      <c r="B935" s="283"/>
      <c r="C935" s="283"/>
      <c r="D935" s="283"/>
      <c r="E935" s="283"/>
      <c r="F935" s="283"/>
      <c r="G935" s="283"/>
      <c r="H935" s="283"/>
      <c r="I935" s="283"/>
      <c r="J935" s="283"/>
      <c r="K935" s="283"/>
      <c r="L935" s="283"/>
      <c r="M935" s="283"/>
      <c r="N935" s="283"/>
      <c r="O935" s="283"/>
      <c r="P935" s="283"/>
      <c r="Q935" s="283"/>
      <c r="R935" s="283"/>
      <c r="S935" s="283"/>
      <c r="T935" s="283"/>
      <c r="U935" s="283"/>
      <c r="V935" s="283"/>
      <c r="W935" s="283"/>
      <c r="X935" s="283"/>
      <c r="Y935" s="283"/>
      <c r="Z935" s="283"/>
      <c r="AA935" s="283"/>
      <c r="AB935" s="283"/>
      <c r="AC935" s="283"/>
      <c r="AD935" s="283"/>
      <c r="AE935" s="283"/>
      <c r="AF935" s="283"/>
      <c r="AG935" s="283"/>
      <c r="AH935" s="283"/>
      <c r="AI935" s="283"/>
      <c r="AJ935" s="283"/>
    </row>
    <row r="936" ht="15.75" customHeight="1">
      <c r="B936" s="283"/>
      <c r="C936" s="283"/>
      <c r="D936" s="283"/>
      <c r="E936" s="283"/>
      <c r="F936" s="283"/>
      <c r="G936" s="283"/>
      <c r="H936" s="283"/>
      <c r="I936" s="283"/>
      <c r="J936" s="283"/>
      <c r="K936" s="283"/>
      <c r="L936" s="283"/>
      <c r="M936" s="283"/>
      <c r="N936" s="283"/>
      <c r="O936" s="283"/>
      <c r="P936" s="283"/>
      <c r="Q936" s="283"/>
      <c r="R936" s="283"/>
      <c r="S936" s="283"/>
      <c r="T936" s="283"/>
      <c r="U936" s="283"/>
      <c r="V936" s="283"/>
      <c r="W936" s="283"/>
      <c r="X936" s="283"/>
      <c r="Y936" s="283"/>
      <c r="Z936" s="283"/>
      <c r="AA936" s="283"/>
      <c r="AB936" s="283"/>
      <c r="AC936" s="283"/>
      <c r="AD936" s="283"/>
      <c r="AE936" s="283"/>
      <c r="AF936" s="283"/>
      <c r="AG936" s="283"/>
      <c r="AH936" s="283"/>
      <c r="AI936" s="283"/>
      <c r="AJ936" s="283"/>
    </row>
    <row r="937" ht="15.75" customHeight="1">
      <c r="B937" s="283"/>
      <c r="C937" s="283"/>
      <c r="D937" s="283"/>
      <c r="E937" s="283"/>
      <c r="F937" s="283"/>
      <c r="G937" s="283"/>
      <c r="H937" s="283"/>
      <c r="I937" s="283"/>
      <c r="J937" s="283"/>
      <c r="K937" s="283"/>
      <c r="L937" s="283"/>
      <c r="M937" s="283"/>
      <c r="N937" s="283"/>
      <c r="O937" s="283"/>
      <c r="P937" s="283"/>
      <c r="Q937" s="283"/>
      <c r="R937" s="283"/>
      <c r="S937" s="283"/>
      <c r="T937" s="283"/>
      <c r="U937" s="283"/>
      <c r="V937" s="283"/>
      <c r="W937" s="283"/>
      <c r="X937" s="283"/>
      <c r="Y937" s="283"/>
      <c r="Z937" s="283"/>
      <c r="AA937" s="283"/>
      <c r="AB937" s="283"/>
      <c r="AC937" s="283"/>
      <c r="AD937" s="283"/>
      <c r="AE937" s="283"/>
      <c r="AF937" s="283"/>
      <c r="AG937" s="283"/>
      <c r="AH937" s="283"/>
      <c r="AI937" s="283"/>
      <c r="AJ937" s="283"/>
    </row>
    <row r="938" ht="15.75" customHeight="1">
      <c r="B938" s="283"/>
      <c r="C938" s="283"/>
      <c r="D938" s="283"/>
      <c r="E938" s="283"/>
      <c r="F938" s="283"/>
      <c r="G938" s="283"/>
      <c r="H938" s="283"/>
      <c r="I938" s="283"/>
      <c r="J938" s="283"/>
      <c r="K938" s="283"/>
      <c r="L938" s="283"/>
      <c r="M938" s="283"/>
      <c r="N938" s="283"/>
      <c r="O938" s="283"/>
      <c r="P938" s="283"/>
      <c r="Q938" s="283"/>
      <c r="R938" s="283"/>
      <c r="S938" s="283"/>
      <c r="T938" s="283"/>
      <c r="U938" s="283"/>
      <c r="V938" s="283"/>
      <c r="W938" s="283"/>
      <c r="X938" s="283"/>
      <c r="Y938" s="283"/>
      <c r="Z938" s="283"/>
      <c r="AA938" s="283"/>
      <c r="AB938" s="283"/>
      <c r="AC938" s="283"/>
      <c r="AD938" s="283"/>
      <c r="AE938" s="283"/>
      <c r="AF938" s="283"/>
      <c r="AG938" s="283"/>
      <c r="AH938" s="283"/>
      <c r="AI938" s="283"/>
      <c r="AJ938" s="283"/>
    </row>
    <row r="939" ht="15.75" customHeight="1">
      <c r="B939" s="283"/>
      <c r="C939" s="283"/>
      <c r="D939" s="283"/>
      <c r="E939" s="283"/>
      <c r="F939" s="283"/>
      <c r="G939" s="283"/>
      <c r="H939" s="283"/>
      <c r="I939" s="283"/>
      <c r="J939" s="283"/>
      <c r="K939" s="283"/>
      <c r="L939" s="283"/>
      <c r="M939" s="283"/>
      <c r="N939" s="283"/>
      <c r="O939" s="283"/>
      <c r="P939" s="283"/>
      <c r="Q939" s="283"/>
      <c r="R939" s="283"/>
      <c r="S939" s="283"/>
      <c r="T939" s="283"/>
      <c r="U939" s="283"/>
      <c r="V939" s="283"/>
      <c r="W939" s="283"/>
      <c r="X939" s="283"/>
      <c r="Y939" s="283"/>
      <c r="Z939" s="283"/>
      <c r="AA939" s="283"/>
      <c r="AB939" s="283"/>
      <c r="AC939" s="283"/>
      <c r="AD939" s="283"/>
      <c r="AE939" s="283"/>
      <c r="AF939" s="283"/>
      <c r="AG939" s="283"/>
      <c r="AH939" s="283"/>
      <c r="AI939" s="283"/>
      <c r="AJ939" s="283"/>
    </row>
    <row r="940" ht="15.75" customHeight="1">
      <c r="B940" s="283"/>
      <c r="C940" s="283"/>
      <c r="D940" s="283"/>
      <c r="E940" s="283"/>
      <c r="F940" s="283"/>
      <c r="G940" s="283"/>
      <c r="H940" s="283"/>
      <c r="I940" s="283"/>
      <c r="J940" s="283"/>
      <c r="K940" s="283"/>
      <c r="L940" s="283"/>
      <c r="M940" s="283"/>
      <c r="N940" s="283"/>
      <c r="O940" s="283"/>
      <c r="P940" s="283"/>
      <c r="Q940" s="283"/>
      <c r="R940" s="283"/>
      <c r="S940" s="283"/>
      <c r="T940" s="283"/>
      <c r="U940" s="283"/>
      <c r="V940" s="283"/>
      <c r="W940" s="283"/>
      <c r="X940" s="283"/>
      <c r="Y940" s="283"/>
      <c r="Z940" s="283"/>
      <c r="AA940" s="283"/>
      <c r="AB940" s="283"/>
      <c r="AC940" s="283"/>
      <c r="AD940" s="283"/>
      <c r="AE940" s="283"/>
      <c r="AF940" s="283"/>
      <c r="AG940" s="283"/>
      <c r="AH940" s="283"/>
      <c r="AI940" s="283"/>
      <c r="AJ940" s="283"/>
    </row>
    <row r="941" ht="15.75" customHeight="1">
      <c r="B941" s="283"/>
      <c r="C941" s="283"/>
      <c r="D941" s="283"/>
      <c r="E941" s="283"/>
      <c r="F941" s="283"/>
      <c r="G941" s="283"/>
      <c r="H941" s="283"/>
      <c r="I941" s="283"/>
      <c r="J941" s="283"/>
      <c r="K941" s="283"/>
      <c r="L941" s="283"/>
      <c r="M941" s="283"/>
      <c r="N941" s="283"/>
      <c r="O941" s="283"/>
      <c r="P941" s="283"/>
      <c r="Q941" s="283"/>
      <c r="R941" s="283"/>
      <c r="S941" s="283"/>
      <c r="T941" s="283"/>
      <c r="U941" s="283"/>
      <c r="V941" s="283"/>
      <c r="W941" s="283"/>
      <c r="X941" s="283"/>
      <c r="Y941" s="283"/>
      <c r="Z941" s="283"/>
      <c r="AA941" s="283"/>
      <c r="AB941" s="283"/>
      <c r="AC941" s="283"/>
      <c r="AD941" s="283"/>
      <c r="AE941" s="283"/>
      <c r="AF941" s="283"/>
      <c r="AG941" s="283"/>
      <c r="AH941" s="283"/>
      <c r="AI941" s="283"/>
      <c r="AJ941" s="283"/>
    </row>
    <row r="942" ht="15.75" customHeight="1">
      <c r="B942" s="283"/>
      <c r="C942" s="283"/>
      <c r="D942" s="283"/>
      <c r="E942" s="283"/>
      <c r="F942" s="283"/>
      <c r="G942" s="283"/>
      <c r="H942" s="283"/>
      <c r="I942" s="283"/>
      <c r="J942" s="283"/>
      <c r="K942" s="283"/>
      <c r="L942" s="283"/>
      <c r="M942" s="283"/>
      <c r="N942" s="283"/>
      <c r="O942" s="283"/>
      <c r="P942" s="283"/>
      <c r="Q942" s="283"/>
      <c r="R942" s="283"/>
      <c r="S942" s="283"/>
      <c r="T942" s="283"/>
      <c r="U942" s="283"/>
      <c r="V942" s="283"/>
      <c r="W942" s="283"/>
      <c r="X942" s="283"/>
      <c r="Y942" s="283"/>
      <c r="Z942" s="283"/>
      <c r="AA942" s="283"/>
      <c r="AB942" s="283"/>
      <c r="AC942" s="283"/>
      <c r="AD942" s="283"/>
      <c r="AE942" s="283"/>
      <c r="AF942" s="283"/>
      <c r="AG942" s="283"/>
      <c r="AH942" s="283"/>
      <c r="AI942" s="283"/>
      <c r="AJ942" s="283"/>
    </row>
    <row r="943" ht="15.75" customHeight="1">
      <c r="B943" s="283"/>
      <c r="C943" s="283"/>
      <c r="D943" s="283"/>
      <c r="E943" s="283"/>
      <c r="F943" s="283"/>
      <c r="G943" s="283"/>
      <c r="H943" s="283"/>
      <c r="I943" s="283"/>
      <c r="J943" s="283"/>
      <c r="K943" s="283"/>
      <c r="L943" s="283"/>
      <c r="M943" s="283"/>
      <c r="N943" s="283"/>
      <c r="O943" s="283"/>
      <c r="P943" s="283"/>
      <c r="Q943" s="283"/>
      <c r="R943" s="283"/>
      <c r="S943" s="283"/>
      <c r="T943" s="283"/>
      <c r="U943" s="283"/>
      <c r="V943" s="283"/>
      <c r="W943" s="283"/>
      <c r="X943" s="283"/>
      <c r="Y943" s="283"/>
      <c r="Z943" s="283"/>
      <c r="AA943" s="283"/>
      <c r="AB943" s="283"/>
      <c r="AC943" s="283"/>
      <c r="AD943" s="283"/>
      <c r="AE943" s="283"/>
      <c r="AF943" s="283"/>
      <c r="AG943" s="283"/>
      <c r="AH943" s="283"/>
      <c r="AI943" s="283"/>
      <c r="AJ943" s="283"/>
    </row>
    <row r="944" ht="15.75" customHeight="1">
      <c r="B944" s="283"/>
      <c r="C944" s="283"/>
      <c r="D944" s="283"/>
      <c r="E944" s="283"/>
      <c r="F944" s="283"/>
      <c r="G944" s="283"/>
      <c r="H944" s="283"/>
      <c r="I944" s="283"/>
      <c r="J944" s="283"/>
      <c r="K944" s="283"/>
      <c r="L944" s="283"/>
      <c r="M944" s="283"/>
      <c r="N944" s="283"/>
      <c r="O944" s="283"/>
      <c r="P944" s="283"/>
      <c r="Q944" s="283"/>
      <c r="R944" s="283"/>
      <c r="S944" s="283"/>
      <c r="T944" s="283"/>
      <c r="U944" s="283"/>
      <c r="V944" s="283"/>
      <c r="W944" s="283"/>
      <c r="X944" s="283"/>
      <c r="Y944" s="283"/>
      <c r="Z944" s="283"/>
      <c r="AA944" s="283"/>
      <c r="AB944" s="283"/>
      <c r="AC944" s="283"/>
      <c r="AD944" s="283"/>
      <c r="AE944" s="283"/>
      <c r="AF944" s="283"/>
      <c r="AG944" s="283"/>
      <c r="AH944" s="283"/>
      <c r="AI944" s="283"/>
      <c r="AJ944" s="283"/>
    </row>
    <row r="945" ht="15.75" customHeight="1">
      <c r="B945" s="283"/>
      <c r="C945" s="283"/>
      <c r="D945" s="283"/>
      <c r="E945" s="283"/>
      <c r="F945" s="283"/>
      <c r="G945" s="283"/>
      <c r="H945" s="283"/>
      <c r="I945" s="283"/>
      <c r="J945" s="283"/>
      <c r="K945" s="283"/>
      <c r="L945" s="283"/>
      <c r="M945" s="283"/>
      <c r="N945" s="283"/>
      <c r="O945" s="283"/>
      <c r="P945" s="283"/>
      <c r="Q945" s="283"/>
      <c r="R945" s="283"/>
      <c r="S945" s="283"/>
      <c r="T945" s="283"/>
      <c r="U945" s="283"/>
      <c r="V945" s="283"/>
      <c r="W945" s="283"/>
      <c r="X945" s="283"/>
      <c r="Y945" s="283"/>
      <c r="Z945" s="283"/>
      <c r="AA945" s="283"/>
      <c r="AB945" s="283"/>
      <c r="AC945" s="283"/>
      <c r="AD945" s="283"/>
      <c r="AE945" s="283"/>
      <c r="AF945" s="283"/>
      <c r="AG945" s="283"/>
      <c r="AH945" s="283"/>
      <c r="AI945" s="283"/>
      <c r="AJ945" s="283"/>
    </row>
    <row r="946" ht="15.75" customHeight="1">
      <c r="B946" s="283"/>
      <c r="C946" s="283"/>
      <c r="D946" s="283"/>
      <c r="E946" s="283"/>
      <c r="F946" s="283"/>
      <c r="G946" s="283"/>
      <c r="H946" s="283"/>
      <c r="I946" s="283"/>
      <c r="J946" s="283"/>
      <c r="K946" s="283"/>
      <c r="L946" s="283"/>
      <c r="M946" s="283"/>
      <c r="N946" s="283"/>
      <c r="O946" s="283"/>
      <c r="P946" s="283"/>
      <c r="Q946" s="283"/>
      <c r="R946" s="283"/>
      <c r="S946" s="283"/>
      <c r="T946" s="283"/>
      <c r="U946" s="283"/>
      <c r="V946" s="283"/>
      <c r="W946" s="283"/>
      <c r="X946" s="283"/>
      <c r="Y946" s="283"/>
      <c r="Z946" s="283"/>
      <c r="AA946" s="283"/>
      <c r="AB946" s="283"/>
      <c r="AC946" s="283"/>
      <c r="AD946" s="283"/>
      <c r="AE946" s="283"/>
      <c r="AF946" s="283"/>
      <c r="AG946" s="283"/>
      <c r="AH946" s="283"/>
      <c r="AI946" s="283"/>
      <c r="AJ946" s="283"/>
    </row>
    <row r="947" ht="15.75" customHeight="1">
      <c r="B947" s="283"/>
      <c r="C947" s="283"/>
      <c r="D947" s="283"/>
      <c r="E947" s="283"/>
      <c r="F947" s="283"/>
      <c r="G947" s="283"/>
      <c r="H947" s="283"/>
      <c r="I947" s="283"/>
      <c r="J947" s="283"/>
      <c r="K947" s="283"/>
      <c r="L947" s="283"/>
      <c r="M947" s="283"/>
      <c r="N947" s="283"/>
      <c r="O947" s="283"/>
      <c r="P947" s="283"/>
      <c r="Q947" s="283"/>
      <c r="R947" s="283"/>
      <c r="S947" s="283"/>
      <c r="T947" s="283"/>
      <c r="U947" s="283"/>
      <c r="V947" s="283"/>
      <c r="W947" s="283"/>
      <c r="X947" s="283"/>
      <c r="Y947" s="283"/>
      <c r="Z947" s="283"/>
      <c r="AA947" s="283"/>
      <c r="AB947" s="283"/>
      <c r="AC947" s="283"/>
      <c r="AD947" s="283"/>
      <c r="AE947" s="283"/>
      <c r="AF947" s="283"/>
      <c r="AG947" s="283"/>
      <c r="AH947" s="283"/>
      <c r="AI947" s="283"/>
      <c r="AJ947" s="283"/>
    </row>
    <row r="948" ht="15.75" customHeight="1">
      <c r="B948" s="283"/>
      <c r="C948" s="283"/>
      <c r="D948" s="283"/>
      <c r="E948" s="283"/>
      <c r="F948" s="283"/>
      <c r="G948" s="283"/>
      <c r="H948" s="283"/>
      <c r="I948" s="283"/>
      <c r="J948" s="283"/>
      <c r="K948" s="283"/>
      <c r="L948" s="283"/>
      <c r="M948" s="283"/>
      <c r="N948" s="283"/>
      <c r="O948" s="283"/>
      <c r="P948" s="283"/>
      <c r="Q948" s="283"/>
      <c r="R948" s="283"/>
      <c r="S948" s="283"/>
      <c r="T948" s="283"/>
      <c r="U948" s="283"/>
      <c r="V948" s="283"/>
      <c r="W948" s="283"/>
      <c r="X948" s="283"/>
      <c r="Y948" s="283"/>
      <c r="Z948" s="283"/>
      <c r="AA948" s="283"/>
      <c r="AB948" s="283"/>
      <c r="AC948" s="283"/>
      <c r="AD948" s="283"/>
      <c r="AE948" s="283"/>
      <c r="AF948" s="283"/>
      <c r="AG948" s="283"/>
      <c r="AH948" s="283"/>
      <c r="AI948" s="283"/>
      <c r="AJ948" s="283"/>
    </row>
    <row r="949" ht="15.75" customHeight="1">
      <c r="B949" s="283"/>
      <c r="C949" s="283"/>
      <c r="D949" s="283"/>
      <c r="E949" s="283"/>
      <c r="F949" s="283"/>
      <c r="G949" s="283"/>
      <c r="H949" s="283"/>
      <c r="I949" s="283"/>
      <c r="J949" s="283"/>
      <c r="K949" s="283"/>
      <c r="L949" s="283"/>
      <c r="M949" s="283"/>
      <c r="N949" s="283"/>
      <c r="O949" s="283"/>
      <c r="P949" s="283"/>
      <c r="Q949" s="283"/>
      <c r="R949" s="283"/>
      <c r="S949" s="283"/>
      <c r="T949" s="283"/>
      <c r="U949" s="283"/>
      <c r="V949" s="283"/>
      <c r="W949" s="283"/>
      <c r="X949" s="283"/>
      <c r="Y949" s="283"/>
      <c r="Z949" s="283"/>
      <c r="AA949" s="283"/>
      <c r="AB949" s="283"/>
      <c r="AC949" s="283"/>
      <c r="AD949" s="283"/>
      <c r="AE949" s="283"/>
      <c r="AF949" s="283"/>
      <c r="AG949" s="283"/>
      <c r="AH949" s="283"/>
      <c r="AI949" s="283"/>
      <c r="AJ949" s="283"/>
    </row>
    <row r="950" ht="15.75" customHeight="1">
      <c r="B950" s="283"/>
      <c r="C950" s="283"/>
      <c r="D950" s="283"/>
      <c r="E950" s="283"/>
      <c r="F950" s="283"/>
      <c r="G950" s="283"/>
      <c r="H950" s="283"/>
      <c r="I950" s="283"/>
      <c r="J950" s="283"/>
      <c r="K950" s="283"/>
      <c r="L950" s="283"/>
      <c r="M950" s="283"/>
      <c r="N950" s="283"/>
      <c r="O950" s="283"/>
      <c r="P950" s="283"/>
      <c r="Q950" s="283"/>
      <c r="R950" s="283"/>
      <c r="S950" s="283"/>
      <c r="T950" s="283"/>
      <c r="U950" s="283"/>
      <c r="V950" s="283"/>
      <c r="W950" s="283"/>
      <c r="X950" s="283"/>
      <c r="Y950" s="283"/>
      <c r="Z950" s="283"/>
      <c r="AA950" s="283"/>
      <c r="AB950" s="283"/>
      <c r="AC950" s="283"/>
      <c r="AD950" s="283"/>
      <c r="AE950" s="283"/>
      <c r="AF950" s="283"/>
      <c r="AG950" s="283"/>
      <c r="AH950" s="283"/>
      <c r="AI950" s="283"/>
      <c r="AJ950" s="283"/>
    </row>
    <row r="951" ht="15.75" customHeight="1">
      <c r="B951" s="283"/>
      <c r="C951" s="283"/>
      <c r="D951" s="283"/>
      <c r="E951" s="283"/>
      <c r="F951" s="283"/>
      <c r="G951" s="283"/>
      <c r="H951" s="283"/>
      <c r="I951" s="283"/>
      <c r="J951" s="283"/>
      <c r="K951" s="283"/>
      <c r="L951" s="283"/>
      <c r="M951" s="283"/>
      <c r="N951" s="283"/>
      <c r="O951" s="283"/>
      <c r="P951" s="283"/>
      <c r="Q951" s="283"/>
      <c r="R951" s="283"/>
      <c r="S951" s="283"/>
      <c r="T951" s="283"/>
      <c r="U951" s="283"/>
      <c r="V951" s="283"/>
      <c r="W951" s="283"/>
      <c r="X951" s="283"/>
      <c r="Y951" s="283"/>
      <c r="Z951" s="283"/>
      <c r="AA951" s="283"/>
      <c r="AB951" s="283"/>
      <c r="AC951" s="283"/>
      <c r="AD951" s="283"/>
      <c r="AE951" s="283"/>
      <c r="AF951" s="283"/>
      <c r="AG951" s="283"/>
      <c r="AH951" s="283"/>
      <c r="AI951" s="283"/>
      <c r="AJ951" s="283"/>
    </row>
    <row r="952" ht="15.75" customHeight="1">
      <c r="B952" s="283"/>
      <c r="C952" s="283"/>
      <c r="D952" s="283"/>
      <c r="E952" s="283"/>
      <c r="F952" s="283"/>
      <c r="G952" s="283"/>
      <c r="H952" s="283"/>
      <c r="I952" s="283"/>
      <c r="J952" s="283"/>
      <c r="K952" s="283"/>
      <c r="L952" s="283"/>
      <c r="M952" s="283"/>
      <c r="N952" s="283"/>
      <c r="O952" s="283"/>
      <c r="P952" s="283"/>
      <c r="Q952" s="283"/>
      <c r="R952" s="283"/>
      <c r="S952" s="283"/>
      <c r="T952" s="283"/>
      <c r="U952" s="283"/>
      <c r="V952" s="283"/>
      <c r="W952" s="283"/>
      <c r="X952" s="283"/>
      <c r="Y952" s="283"/>
      <c r="Z952" s="283"/>
      <c r="AA952" s="283"/>
      <c r="AB952" s="283"/>
      <c r="AC952" s="283"/>
      <c r="AD952" s="283"/>
      <c r="AE952" s="283"/>
      <c r="AF952" s="283"/>
      <c r="AG952" s="283"/>
      <c r="AH952" s="283"/>
      <c r="AI952" s="283"/>
      <c r="AJ952" s="283"/>
    </row>
    <row r="953" ht="15.75" customHeight="1">
      <c r="B953" s="283"/>
      <c r="C953" s="283"/>
      <c r="D953" s="283"/>
      <c r="E953" s="283"/>
      <c r="F953" s="283"/>
      <c r="G953" s="283"/>
      <c r="H953" s="283"/>
      <c r="I953" s="283"/>
      <c r="J953" s="283"/>
      <c r="K953" s="283"/>
      <c r="L953" s="283"/>
      <c r="M953" s="283"/>
      <c r="N953" s="283"/>
      <c r="O953" s="283"/>
      <c r="P953" s="283"/>
      <c r="Q953" s="283"/>
      <c r="R953" s="283"/>
      <c r="S953" s="283"/>
      <c r="T953" s="283"/>
      <c r="U953" s="283"/>
      <c r="V953" s="283"/>
      <c r="W953" s="283"/>
      <c r="X953" s="283"/>
      <c r="Y953" s="283"/>
      <c r="Z953" s="283"/>
      <c r="AA953" s="283"/>
      <c r="AB953" s="283"/>
      <c r="AC953" s="283"/>
      <c r="AD953" s="283"/>
      <c r="AE953" s="283"/>
      <c r="AF953" s="283"/>
      <c r="AG953" s="283"/>
      <c r="AH953" s="283"/>
      <c r="AI953" s="283"/>
      <c r="AJ953" s="283"/>
    </row>
    <row r="954" ht="15.75" customHeight="1">
      <c r="B954" s="283"/>
      <c r="C954" s="283"/>
      <c r="D954" s="283"/>
      <c r="E954" s="283"/>
      <c r="F954" s="283"/>
      <c r="G954" s="283"/>
      <c r="H954" s="283"/>
      <c r="I954" s="283"/>
      <c r="J954" s="283"/>
      <c r="K954" s="283"/>
      <c r="L954" s="283"/>
      <c r="M954" s="283"/>
      <c r="N954" s="283"/>
      <c r="O954" s="283"/>
      <c r="P954" s="283"/>
      <c r="Q954" s="283"/>
      <c r="R954" s="283"/>
      <c r="S954" s="283"/>
      <c r="T954" s="283"/>
      <c r="U954" s="283"/>
      <c r="V954" s="283"/>
      <c r="W954" s="283"/>
      <c r="X954" s="283"/>
      <c r="Y954" s="283"/>
      <c r="Z954" s="283"/>
      <c r="AA954" s="283"/>
      <c r="AB954" s="283"/>
      <c r="AC954" s="283"/>
      <c r="AD954" s="283"/>
      <c r="AE954" s="283"/>
      <c r="AF954" s="283"/>
      <c r="AG954" s="283"/>
      <c r="AH954" s="283"/>
      <c r="AI954" s="283"/>
      <c r="AJ954" s="283"/>
    </row>
    <row r="955" ht="15.75" customHeight="1">
      <c r="B955" s="283"/>
      <c r="C955" s="283"/>
      <c r="D955" s="283"/>
      <c r="E955" s="283"/>
      <c r="F955" s="283"/>
      <c r="G955" s="283"/>
      <c r="H955" s="283"/>
      <c r="I955" s="283"/>
      <c r="J955" s="283"/>
      <c r="K955" s="283"/>
      <c r="L955" s="283"/>
      <c r="M955" s="283"/>
      <c r="N955" s="283"/>
      <c r="O955" s="283"/>
      <c r="P955" s="283"/>
      <c r="Q955" s="283"/>
      <c r="R955" s="283"/>
      <c r="S955" s="283"/>
      <c r="T955" s="283"/>
      <c r="U955" s="283"/>
      <c r="V955" s="283"/>
      <c r="W955" s="283"/>
      <c r="X955" s="283"/>
      <c r="Y955" s="283"/>
      <c r="Z955" s="283"/>
      <c r="AA955" s="283"/>
      <c r="AB955" s="283"/>
      <c r="AC955" s="283"/>
      <c r="AD955" s="283"/>
      <c r="AE955" s="283"/>
      <c r="AF955" s="283"/>
      <c r="AG955" s="283"/>
      <c r="AH955" s="283"/>
      <c r="AI955" s="283"/>
      <c r="AJ955" s="283"/>
    </row>
    <row r="956" ht="15.75" customHeight="1">
      <c r="B956" s="283"/>
      <c r="C956" s="283"/>
      <c r="D956" s="283"/>
      <c r="E956" s="283"/>
      <c r="F956" s="283"/>
      <c r="G956" s="283"/>
      <c r="H956" s="283"/>
      <c r="I956" s="283"/>
      <c r="J956" s="283"/>
      <c r="K956" s="283"/>
      <c r="L956" s="283"/>
      <c r="M956" s="283"/>
      <c r="N956" s="283"/>
      <c r="O956" s="283"/>
      <c r="P956" s="283"/>
      <c r="Q956" s="283"/>
      <c r="R956" s="283"/>
      <c r="S956" s="283"/>
      <c r="T956" s="283"/>
      <c r="U956" s="283"/>
      <c r="V956" s="283"/>
      <c r="W956" s="283"/>
      <c r="X956" s="283"/>
      <c r="Y956" s="283"/>
      <c r="Z956" s="283"/>
      <c r="AA956" s="283"/>
      <c r="AB956" s="283"/>
      <c r="AC956" s="283"/>
      <c r="AD956" s="283"/>
      <c r="AE956" s="283"/>
      <c r="AF956" s="283"/>
      <c r="AG956" s="283"/>
      <c r="AH956" s="283"/>
      <c r="AI956" s="283"/>
      <c r="AJ956" s="283"/>
    </row>
    <row r="957" ht="15.75" customHeight="1">
      <c r="B957" s="283"/>
      <c r="C957" s="283"/>
      <c r="D957" s="283"/>
      <c r="E957" s="283"/>
      <c r="F957" s="283"/>
      <c r="G957" s="283"/>
      <c r="H957" s="283"/>
      <c r="I957" s="283"/>
      <c r="J957" s="283"/>
      <c r="K957" s="283"/>
      <c r="L957" s="283"/>
      <c r="M957" s="283"/>
      <c r="N957" s="283"/>
      <c r="O957" s="283"/>
      <c r="P957" s="283"/>
      <c r="Q957" s="283"/>
      <c r="R957" s="283"/>
      <c r="S957" s="283"/>
      <c r="T957" s="283"/>
      <c r="U957" s="283"/>
      <c r="V957" s="283"/>
      <c r="W957" s="283"/>
      <c r="X957" s="283"/>
      <c r="Y957" s="283"/>
      <c r="Z957" s="283"/>
      <c r="AA957" s="283"/>
      <c r="AB957" s="283"/>
      <c r="AC957" s="283"/>
      <c r="AD957" s="283"/>
      <c r="AE957" s="283"/>
      <c r="AF957" s="283"/>
      <c r="AG957" s="283"/>
      <c r="AH957" s="283"/>
      <c r="AI957" s="283"/>
      <c r="AJ957" s="283"/>
    </row>
    <row r="958" ht="15.75" customHeight="1">
      <c r="B958" s="283"/>
      <c r="C958" s="283"/>
      <c r="D958" s="283"/>
      <c r="E958" s="283"/>
      <c r="F958" s="283"/>
      <c r="G958" s="283"/>
      <c r="H958" s="283"/>
      <c r="I958" s="283"/>
      <c r="J958" s="283"/>
      <c r="K958" s="283"/>
      <c r="L958" s="283"/>
      <c r="M958" s="283"/>
      <c r="N958" s="283"/>
      <c r="O958" s="283"/>
      <c r="P958" s="283"/>
      <c r="Q958" s="283"/>
      <c r="R958" s="283"/>
      <c r="S958" s="283"/>
      <c r="T958" s="283"/>
      <c r="U958" s="283"/>
      <c r="V958" s="283"/>
      <c r="W958" s="283"/>
      <c r="X958" s="283"/>
      <c r="Y958" s="283"/>
      <c r="Z958" s="283"/>
      <c r="AA958" s="283"/>
      <c r="AB958" s="283"/>
      <c r="AC958" s="283"/>
      <c r="AD958" s="283"/>
      <c r="AE958" s="283"/>
      <c r="AF958" s="283"/>
      <c r="AG958" s="283"/>
      <c r="AH958" s="283"/>
      <c r="AI958" s="283"/>
      <c r="AJ958" s="283"/>
    </row>
    <row r="959" ht="15.75" customHeight="1">
      <c r="B959" s="283"/>
      <c r="C959" s="283"/>
      <c r="D959" s="283"/>
      <c r="E959" s="283"/>
      <c r="F959" s="283"/>
      <c r="G959" s="283"/>
      <c r="H959" s="283"/>
      <c r="I959" s="283"/>
      <c r="J959" s="283"/>
      <c r="K959" s="283"/>
      <c r="L959" s="283"/>
      <c r="M959" s="283"/>
      <c r="N959" s="283"/>
      <c r="O959" s="283"/>
      <c r="P959" s="283"/>
      <c r="Q959" s="283"/>
      <c r="R959" s="283"/>
      <c r="S959" s="283"/>
      <c r="T959" s="283"/>
      <c r="U959" s="283"/>
      <c r="V959" s="283"/>
      <c r="W959" s="283"/>
      <c r="X959" s="283"/>
      <c r="Y959" s="283"/>
      <c r="Z959" s="283"/>
      <c r="AA959" s="283"/>
      <c r="AB959" s="283"/>
      <c r="AC959" s="283"/>
      <c r="AD959" s="283"/>
      <c r="AE959" s="283"/>
      <c r="AF959" s="283"/>
      <c r="AG959" s="283"/>
      <c r="AH959" s="283"/>
      <c r="AI959" s="283"/>
      <c r="AJ959" s="283"/>
    </row>
    <row r="960" ht="15.75" customHeight="1">
      <c r="B960" s="283"/>
      <c r="C960" s="283"/>
      <c r="D960" s="283"/>
      <c r="E960" s="283"/>
      <c r="F960" s="283"/>
      <c r="G960" s="283"/>
      <c r="H960" s="283"/>
      <c r="I960" s="283"/>
      <c r="J960" s="283"/>
      <c r="K960" s="283"/>
      <c r="L960" s="283"/>
      <c r="M960" s="283"/>
      <c r="N960" s="283"/>
      <c r="O960" s="283"/>
      <c r="P960" s="283"/>
      <c r="Q960" s="283"/>
      <c r="R960" s="283"/>
      <c r="S960" s="283"/>
      <c r="T960" s="283"/>
      <c r="U960" s="283"/>
      <c r="V960" s="283"/>
      <c r="W960" s="283"/>
      <c r="X960" s="283"/>
      <c r="Y960" s="283"/>
      <c r="Z960" s="283"/>
      <c r="AA960" s="283"/>
      <c r="AB960" s="283"/>
      <c r="AC960" s="283"/>
      <c r="AD960" s="283"/>
      <c r="AE960" s="283"/>
      <c r="AF960" s="283"/>
      <c r="AG960" s="283"/>
      <c r="AH960" s="283"/>
      <c r="AI960" s="283"/>
      <c r="AJ960" s="283"/>
    </row>
    <row r="961" ht="15.75" customHeight="1">
      <c r="B961" s="283"/>
      <c r="C961" s="283"/>
      <c r="D961" s="283"/>
      <c r="E961" s="283"/>
      <c r="F961" s="283"/>
      <c r="G961" s="283"/>
      <c r="H961" s="283"/>
      <c r="I961" s="283"/>
      <c r="J961" s="283"/>
      <c r="K961" s="283"/>
      <c r="L961" s="283"/>
      <c r="M961" s="283"/>
      <c r="N961" s="283"/>
      <c r="O961" s="283"/>
      <c r="P961" s="283"/>
      <c r="Q961" s="283"/>
      <c r="R961" s="283"/>
      <c r="S961" s="283"/>
      <c r="T961" s="283"/>
      <c r="U961" s="283"/>
      <c r="V961" s="283"/>
      <c r="W961" s="283"/>
      <c r="X961" s="283"/>
      <c r="Y961" s="283"/>
      <c r="Z961" s="283"/>
      <c r="AA961" s="283"/>
      <c r="AB961" s="283"/>
      <c r="AC961" s="283"/>
      <c r="AD961" s="283"/>
      <c r="AE961" s="283"/>
      <c r="AF961" s="283"/>
      <c r="AG961" s="283"/>
      <c r="AH961" s="283"/>
      <c r="AI961" s="283"/>
      <c r="AJ961" s="283"/>
    </row>
    <row r="962" ht="15.75" customHeight="1">
      <c r="B962" s="283"/>
      <c r="C962" s="283"/>
      <c r="D962" s="283"/>
      <c r="E962" s="283"/>
      <c r="F962" s="283"/>
      <c r="G962" s="283"/>
      <c r="H962" s="283"/>
      <c r="I962" s="283"/>
      <c r="J962" s="283"/>
      <c r="K962" s="283"/>
      <c r="L962" s="283"/>
      <c r="M962" s="283"/>
      <c r="N962" s="283"/>
      <c r="O962" s="283"/>
      <c r="P962" s="283"/>
      <c r="Q962" s="283"/>
      <c r="R962" s="283"/>
      <c r="S962" s="283"/>
      <c r="T962" s="283"/>
      <c r="U962" s="283"/>
      <c r="V962" s="283"/>
      <c r="W962" s="283"/>
      <c r="X962" s="283"/>
      <c r="Y962" s="283"/>
      <c r="Z962" s="283"/>
      <c r="AA962" s="283"/>
      <c r="AB962" s="283"/>
      <c r="AC962" s="283"/>
      <c r="AD962" s="283"/>
      <c r="AE962" s="283"/>
      <c r="AF962" s="283"/>
      <c r="AG962" s="283"/>
      <c r="AH962" s="283"/>
      <c r="AI962" s="283"/>
      <c r="AJ962" s="283"/>
    </row>
    <row r="963" ht="15.75" customHeight="1">
      <c r="B963" s="283"/>
      <c r="C963" s="283"/>
      <c r="D963" s="283"/>
      <c r="E963" s="283"/>
      <c r="F963" s="283"/>
      <c r="G963" s="283"/>
      <c r="H963" s="283"/>
      <c r="I963" s="283"/>
      <c r="J963" s="283"/>
      <c r="K963" s="283"/>
      <c r="L963" s="283"/>
      <c r="M963" s="283"/>
      <c r="N963" s="283"/>
      <c r="O963" s="283"/>
      <c r="P963" s="283"/>
      <c r="Q963" s="283"/>
      <c r="R963" s="283"/>
      <c r="S963" s="283"/>
      <c r="T963" s="283"/>
      <c r="U963" s="283"/>
      <c r="V963" s="283"/>
      <c r="W963" s="283"/>
      <c r="X963" s="283"/>
      <c r="Y963" s="283"/>
      <c r="Z963" s="283"/>
      <c r="AA963" s="283"/>
      <c r="AB963" s="283"/>
      <c r="AC963" s="283"/>
      <c r="AD963" s="283"/>
      <c r="AE963" s="283"/>
      <c r="AF963" s="283"/>
      <c r="AG963" s="283"/>
      <c r="AH963" s="283"/>
      <c r="AI963" s="283"/>
      <c r="AJ963" s="283"/>
    </row>
    <row r="964" ht="15.75" customHeight="1">
      <c r="B964" s="283"/>
      <c r="C964" s="283"/>
      <c r="D964" s="283"/>
      <c r="E964" s="283"/>
      <c r="F964" s="283"/>
      <c r="G964" s="283"/>
      <c r="H964" s="283"/>
      <c r="I964" s="283"/>
      <c r="J964" s="283"/>
      <c r="K964" s="283"/>
      <c r="L964" s="283"/>
      <c r="M964" s="283"/>
      <c r="N964" s="283"/>
      <c r="O964" s="283"/>
      <c r="P964" s="283"/>
      <c r="Q964" s="283"/>
      <c r="R964" s="283"/>
      <c r="S964" s="283"/>
      <c r="T964" s="283"/>
      <c r="U964" s="283"/>
      <c r="V964" s="283"/>
      <c r="W964" s="283"/>
      <c r="X964" s="283"/>
      <c r="Y964" s="283"/>
      <c r="Z964" s="283"/>
      <c r="AA964" s="283"/>
      <c r="AB964" s="283"/>
      <c r="AC964" s="283"/>
      <c r="AD964" s="283"/>
      <c r="AE964" s="283"/>
      <c r="AF964" s="283"/>
      <c r="AG964" s="283"/>
      <c r="AH964" s="283"/>
      <c r="AI964" s="283"/>
      <c r="AJ964" s="283"/>
    </row>
    <row r="965" ht="15.75" customHeight="1">
      <c r="B965" s="283"/>
      <c r="C965" s="283"/>
      <c r="D965" s="283"/>
      <c r="E965" s="283"/>
      <c r="F965" s="283"/>
      <c r="G965" s="283"/>
      <c r="H965" s="283"/>
      <c r="I965" s="283"/>
      <c r="J965" s="283"/>
      <c r="K965" s="283"/>
      <c r="L965" s="283"/>
      <c r="M965" s="283"/>
      <c r="N965" s="283"/>
      <c r="O965" s="283"/>
      <c r="P965" s="283"/>
      <c r="Q965" s="283"/>
      <c r="R965" s="283"/>
      <c r="S965" s="283"/>
      <c r="T965" s="283"/>
      <c r="U965" s="283"/>
      <c r="V965" s="283"/>
      <c r="W965" s="283"/>
      <c r="X965" s="283"/>
      <c r="Y965" s="283"/>
      <c r="Z965" s="283"/>
      <c r="AA965" s="283"/>
      <c r="AB965" s="283"/>
      <c r="AC965" s="283"/>
      <c r="AD965" s="283"/>
      <c r="AE965" s="283"/>
      <c r="AF965" s="283"/>
      <c r="AG965" s="283"/>
      <c r="AH965" s="283"/>
      <c r="AI965" s="283"/>
      <c r="AJ965" s="283"/>
    </row>
    <row r="966" ht="15.75" customHeight="1">
      <c r="B966" s="283"/>
      <c r="C966" s="283"/>
      <c r="D966" s="283"/>
      <c r="E966" s="283"/>
      <c r="F966" s="283"/>
      <c r="G966" s="283"/>
      <c r="H966" s="283"/>
      <c r="I966" s="283"/>
      <c r="J966" s="283"/>
      <c r="K966" s="283"/>
      <c r="L966" s="283"/>
      <c r="M966" s="283"/>
      <c r="N966" s="283"/>
      <c r="O966" s="283"/>
      <c r="P966" s="283"/>
      <c r="Q966" s="283"/>
      <c r="R966" s="283"/>
      <c r="S966" s="283"/>
      <c r="T966" s="283"/>
      <c r="U966" s="283"/>
      <c r="V966" s="283"/>
      <c r="W966" s="283"/>
      <c r="X966" s="283"/>
      <c r="Y966" s="283"/>
      <c r="Z966" s="283"/>
      <c r="AA966" s="283"/>
      <c r="AB966" s="283"/>
      <c r="AC966" s="283"/>
      <c r="AD966" s="283"/>
      <c r="AE966" s="283"/>
      <c r="AF966" s="283"/>
      <c r="AG966" s="283"/>
      <c r="AH966" s="283"/>
      <c r="AI966" s="283"/>
      <c r="AJ966" s="283"/>
    </row>
    <row r="967" ht="15.75" customHeight="1">
      <c r="B967" s="283"/>
      <c r="C967" s="283"/>
      <c r="D967" s="283"/>
      <c r="E967" s="283"/>
      <c r="F967" s="283"/>
      <c r="G967" s="283"/>
      <c r="H967" s="283"/>
      <c r="I967" s="283"/>
      <c r="J967" s="283"/>
      <c r="K967" s="283"/>
      <c r="L967" s="283"/>
      <c r="M967" s="283"/>
      <c r="N967" s="283"/>
      <c r="O967" s="283"/>
      <c r="P967" s="283"/>
      <c r="Q967" s="283"/>
      <c r="R967" s="283"/>
      <c r="S967" s="283"/>
      <c r="T967" s="283"/>
      <c r="U967" s="283"/>
      <c r="V967" s="283"/>
      <c r="W967" s="283"/>
      <c r="X967" s="283"/>
      <c r="Y967" s="283"/>
      <c r="Z967" s="283"/>
      <c r="AA967" s="283"/>
      <c r="AB967" s="283"/>
      <c r="AC967" s="283"/>
      <c r="AD967" s="283"/>
      <c r="AE967" s="283"/>
      <c r="AF967" s="283"/>
      <c r="AG967" s="283"/>
      <c r="AH967" s="283"/>
      <c r="AI967" s="283"/>
      <c r="AJ967" s="283"/>
    </row>
    <row r="968" ht="15.75" customHeight="1">
      <c r="B968" s="283"/>
      <c r="C968" s="283"/>
      <c r="D968" s="283"/>
      <c r="E968" s="283"/>
      <c r="F968" s="283"/>
      <c r="G968" s="283"/>
      <c r="H968" s="283"/>
      <c r="I968" s="283"/>
      <c r="J968" s="283"/>
      <c r="K968" s="283"/>
      <c r="L968" s="283"/>
      <c r="M968" s="283"/>
      <c r="N968" s="283"/>
      <c r="O968" s="283"/>
      <c r="P968" s="283"/>
      <c r="Q968" s="283"/>
      <c r="R968" s="283"/>
      <c r="S968" s="283"/>
      <c r="T968" s="283"/>
      <c r="U968" s="283"/>
      <c r="V968" s="283"/>
      <c r="W968" s="283"/>
      <c r="X968" s="283"/>
      <c r="Y968" s="283"/>
      <c r="Z968" s="283"/>
      <c r="AA968" s="283"/>
      <c r="AB968" s="283"/>
      <c r="AC968" s="283"/>
      <c r="AD968" s="283"/>
      <c r="AE968" s="283"/>
      <c r="AF968" s="283"/>
      <c r="AG968" s="283"/>
      <c r="AH968" s="283"/>
      <c r="AI968" s="283"/>
      <c r="AJ968" s="283"/>
    </row>
    <row r="969" ht="15.75" customHeight="1">
      <c r="B969" s="283"/>
      <c r="C969" s="283"/>
      <c r="D969" s="283"/>
      <c r="E969" s="283"/>
      <c r="F969" s="283"/>
      <c r="G969" s="283"/>
      <c r="H969" s="283"/>
      <c r="I969" s="283"/>
      <c r="J969" s="283"/>
      <c r="K969" s="283"/>
      <c r="L969" s="283"/>
      <c r="M969" s="283"/>
      <c r="N969" s="283"/>
      <c r="O969" s="283"/>
      <c r="P969" s="283"/>
      <c r="Q969" s="283"/>
      <c r="R969" s="283"/>
      <c r="S969" s="283"/>
      <c r="T969" s="283"/>
      <c r="U969" s="283"/>
      <c r="V969" s="283"/>
      <c r="W969" s="283"/>
      <c r="X969" s="283"/>
      <c r="Y969" s="283"/>
      <c r="Z969" s="283"/>
      <c r="AA969" s="283"/>
      <c r="AB969" s="283"/>
      <c r="AC969" s="283"/>
      <c r="AD969" s="283"/>
      <c r="AE969" s="283"/>
      <c r="AF969" s="283"/>
      <c r="AG969" s="283"/>
      <c r="AH969" s="283"/>
      <c r="AI969" s="283"/>
      <c r="AJ969" s="283"/>
    </row>
    <row r="970" ht="15.75" customHeight="1">
      <c r="B970" s="283"/>
      <c r="C970" s="283"/>
      <c r="D970" s="283"/>
      <c r="E970" s="283"/>
      <c r="F970" s="283"/>
      <c r="G970" s="283"/>
      <c r="H970" s="283"/>
      <c r="I970" s="283"/>
      <c r="J970" s="283"/>
      <c r="K970" s="283"/>
      <c r="L970" s="283"/>
      <c r="M970" s="283"/>
      <c r="N970" s="283"/>
      <c r="O970" s="283"/>
      <c r="P970" s="283"/>
      <c r="Q970" s="283"/>
      <c r="R970" s="283"/>
      <c r="S970" s="283"/>
      <c r="T970" s="283"/>
      <c r="U970" s="283"/>
      <c r="V970" s="283"/>
      <c r="W970" s="283"/>
      <c r="X970" s="283"/>
      <c r="Y970" s="283"/>
      <c r="Z970" s="283"/>
      <c r="AA970" s="283"/>
      <c r="AB970" s="283"/>
      <c r="AC970" s="283"/>
      <c r="AD970" s="283"/>
      <c r="AE970" s="283"/>
      <c r="AF970" s="283"/>
      <c r="AG970" s="283"/>
      <c r="AH970" s="283"/>
      <c r="AI970" s="283"/>
      <c r="AJ970" s="283"/>
    </row>
    <row r="971" ht="15.75" customHeight="1">
      <c r="B971" s="283"/>
      <c r="C971" s="283"/>
      <c r="D971" s="283"/>
      <c r="E971" s="283"/>
      <c r="F971" s="283"/>
      <c r="G971" s="283"/>
      <c r="H971" s="283"/>
      <c r="I971" s="283"/>
      <c r="J971" s="283"/>
      <c r="K971" s="283"/>
      <c r="L971" s="283"/>
      <c r="M971" s="283"/>
      <c r="N971" s="283"/>
      <c r="O971" s="283"/>
      <c r="P971" s="283"/>
      <c r="Q971" s="283"/>
      <c r="R971" s="283"/>
      <c r="S971" s="283"/>
      <c r="T971" s="283"/>
      <c r="U971" s="283"/>
      <c r="V971" s="283"/>
      <c r="W971" s="283"/>
      <c r="X971" s="283"/>
      <c r="Y971" s="283"/>
      <c r="Z971" s="283"/>
      <c r="AA971" s="283"/>
      <c r="AB971" s="283"/>
      <c r="AC971" s="283"/>
      <c r="AD971" s="283"/>
      <c r="AE971" s="283"/>
      <c r="AF971" s="283"/>
      <c r="AG971" s="283"/>
      <c r="AH971" s="283"/>
      <c r="AI971" s="283"/>
      <c r="AJ971" s="283"/>
    </row>
    <row r="972" ht="15.75" customHeight="1">
      <c r="B972" s="283"/>
      <c r="C972" s="283"/>
      <c r="D972" s="283"/>
      <c r="E972" s="283"/>
      <c r="F972" s="283"/>
      <c r="G972" s="283"/>
      <c r="H972" s="283"/>
      <c r="I972" s="283"/>
      <c r="J972" s="283"/>
      <c r="K972" s="283"/>
      <c r="L972" s="283"/>
      <c r="M972" s="283"/>
      <c r="N972" s="283"/>
      <c r="O972" s="283"/>
      <c r="P972" s="283"/>
      <c r="Q972" s="283"/>
      <c r="R972" s="283"/>
      <c r="S972" s="283"/>
      <c r="T972" s="283"/>
      <c r="U972" s="283"/>
      <c r="V972" s="283"/>
      <c r="W972" s="283"/>
      <c r="X972" s="283"/>
      <c r="Y972" s="283"/>
      <c r="Z972" s="283"/>
      <c r="AA972" s="283"/>
      <c r="AB972" s="283"/>
      <c r="AC972" s="283"/>
      <c r="AD972" s="283"/>
      <c r="AE972" s="283"/>
      <c r="AF972" s="283"/>
      <c r="AG972" s="283"/>
      <c r="AH972" s="283"/>
      <c r="AI972" s="283"/>
      <c r="AJ972" s="283"/>
    </row>
    <row r="973" ht="15.75" customHeight="1">
      <c r="B973" s="283"/>
      <c r="C973" s="283"/>
      <c r="D973" s="283"/>
      <c r="E973" s="283"/>
      <c r="F973" s="283"/>
      <c r="G973" s="283"/>
      <c r="H973" s="283"/>
      <c r="I973" s="283"/>
      <c r="J973" s="283"/>
      <c r="K973" s="283"/>
      <c r="L973" s="283"/>
      <c r="M973" s="283"/>
      <c r="N973" s="283"/>
      <c r="O973" s="283"/>
      <c r="P973" s="283"/>
      <c r="Q973" s="283"/>
      <c r="R973" s="283"/>
      <c r="S973" s="283"/>
      <c r="T973" s="283"/>
      <c r="U973" s="283"/>
      <c r="V973" s="283"/>
      <c r="W973" s="283"/>
      <c r="X973" s="283"/>
      <c r="Y973" s="283"/>
      <c r="Z973" s="283"/>
      <c r="AA973" s="283"/>
      <c r="AB973" s="283"/>
      <c r="AC973" s="283"/>
      <c r="AD973" s="283"/>
      <c r="AE973" s="283"/>
      <c r="AF973" s="283"/>
      <c r="AG973" s="283"/>
      <c r="AH973" s="283"/>
      <c r="AI973" s="283"/>
      <c r="AJ973" s="283"/>
    </row>
    <row r="974" ht="15.75" customHeight="1">
      <c r="B974" s="283"/>
      <c r="C974" s="283"/>
      <c r="D974" s="283"/>
      <c r="E974" s="283"/>
      <c r="F974" s="283"/>
      <c r="G974" s="283"/>
      <c r="H974" s="283"/>
      <c r="I974" s="283"/>
      <c r="J974" s="283"/>
      <c r="K974" s="283"/>
      <c r="L974" s="283"/>
      <c r="M974" s="283"/>
      <c r="N974" s="283"/>
      <c r="O974" s="283"/>
      <c r="P974" s="283"/>
      <c r="Q974" s="283"/>
      <c r="R974" s="283"/>
      <c r="S974" s="283"/>
      <c r="T974" s="283"/>
      <c r="U974" s="283"/>
      <c r="V974" s="283"/>
      <c r="W974" s="283"/>
      <c r="X974" s="283"/>
      <c r="Y974" s="283"/>
      <c r="Z974" s="283"/>
      <c r="AA974" s="283"/>
      <c r="AB974" s="283"/>
      <c r="AC974" s="283"/>
      <c r="AD974" s="283"/>
      <c r="AE974" s="283"/>
      <c r="AF974" s="283"/>
      <c r="AG974" s="283"/>
      <c r="AH974" s="283"/>
      <c r="AI974" s="283"/>
      <c r="AJ974" s="283"/>
    </row>
    <row r="975" ht="15.75" customHeight="1">
      <c r="B975" s="283"/>
      <c r="C975" s="283"/>
      <c r="D975" s="283"/>
      <c r="E975" s="283"/>
      <c r="F975" s="283"/>
      <c r="G975" s="283"/>
      <c r="H975" s="283"/>
      <c r="I975" s="283"/>
      <c r="J975" s="283"/>
      <c r="K975" s="283"/>
      <c r="L975" s="283"/>
      <c r="M975" s="283"/>
      <c r="N975" s="283"/>
      <c r="O975" s="283"/>
      <c r="P975" s="283"/>
      <c r="Q975" s="283"/>
      <c r="R975" s="283"/>
      <c r="S975" s="283"/>
      <c r="T975" s="283"/>
      <c r="U975" s="283"/>
      <c r="V975" s="283"/>
      <c r="W975" s="283"/>
      <c r="X975" s="283"/>
      <c r="Y975" s="283"/>
      <c r="Z975" s="283"/>
      <c r="AA975" s="283"/>
      <c r="AB975" s="283"/>
      <c r="AC975" s="283"/>
      <c r="AD975" s="283"/>
      <c r="AE975" s="283"/>
      <c r="AF975" s="283"/>
      <c r="AG975" s="283"/>
      <c r="AH975" s="283"/>
      <c r="AI975" s="283"/>
      <c r="AJ975" s="283"/>
    </row>
    <row r="976" ht="15.75" customHeight="1">
      <c r="B976" s="283"/>
      <c r="C976" s="283"/>
      <c r="D976" s="283"/>
      <c r="E976" s="283"/>
      <c r="F976" s="283"/>
      <c r="G976" s="283"/>
      <c r="H976" s="283"/>
      <c r="I976" s="283"/>
      <c r="J976" s="283"/>
      <c r="K976" s="283"/>
      <c r="L976" s="283"/>
      <c r="M976" s="283"/>
      <c r="N976" s="283"/>
      <c r="O976" s="283"/>
      <c r="P976" s="283"/>
      <c r="Q976" s="283"/>
      <c r="R976" s="283"/>
      <c r="S976" s="283"/>
      <c r="T976" s="283"/>
      <c r="U976" s="283"/>
      <c r="V976" s="283"/>
      <c r="W976" s="283"/>
      <c r="X976" s="283"/>
      <c r="Y976" s="283"/>
      <c r="Z976" s="283"/>
      <c r="AA976" s="283"/>
      <c r="AB976" s="283"/>
      <c r="AC976" s="283"/>
      <c r="AD976" s="283"/>
      <c r="AE976" s="283"/>
      <c r="AF976" s="283"/>
      <c r="AG976" s="283"/>
      <c r="AH976" s="283"/>
      <c r="AI976" s="283"/>
      <c r="AJ976" s="283"/>
    </row>
    <row r="977" ht="15.75" customHeight="1">
      <c r="B977" s="283"/>
      <c r="C977" s="283"/>
      <c r="D977" s="283"/>
      <c r="E977" s="283"/>
      <c r="F977" s="283"/>
      <c r="G977" s="283"/>
      <c r="H977" s="283"/>
      <c r="I977" s="283"/>
      <c r="J977" s="283"/>
      <c r="K977" s="283"/>
      <c r="L977" s="283"/>
      <c r="M977" s="283"/>
      <c r="N977" s="283"/>
      <c r="O977" s="283"/>
      <c r="P977" s="283"/>
      <c r="Q977" s="283"/>
      <c r="R977" s="283"/>
      <c r="S977" s="283"/>
      <c r="T977" s="283"/>
      <c r="U977" s="283"/>
      <c r="V977" s="283"/>
      <c r="W977" s="283"/>
      <c r="X977" s="283"/>
      <c r="Y977" s="283"/>
      <c r="Z977" s="283"/>
      <c r="AA977" s="283"/>
      <c r="AB977" s="283"/>
      <c r="AC977" s="283"/>
      <c r="AD977" s="283"/>
      <c r="AE977" s="283"/>
      <c r="AF977" s="283"/>
      <c r="AG977" s="283"/>
      <c r="AH977" s="283"/>
      <c r="AI977" s="283"/>
      <c r="AJ977" s="283"/>
    </row>
    <row r="978" ht="15.75" customHeight="1">
      <c r="B978" s="283"/>
      <c r="C978" s="283"/>
      <c r="D978" s="283"/>
      <c r="E978" s="283"/>
      <c r="F978" s="283"/>
      <c r="G978" s="283"/>
      <c r="H978" s="283"/>
      <c r="I978" s="283"/>
      <c r="J978" s="283"/>
      <c r="K978" s="283"/>
      <c r="L978" s="283"/>
      <c r="M978" s="283"/>
      <c r="N978" s="283"/>
      <c r="O978" s="283"/>
      <c r="P978" s="283"/>
      <c r="Q978" s="283"/>
      <c r="R978" s="283"/>
      <c r="S978" s="283"/>
      <c r="T978" s="283"/>
      <c r="U978" s="283"/>
      <c r="V978" s="283"/>
      <c r="W978" s="283"/>
      <c r="X978" s="283"/>
      <c r="Y978" s="283"/>
      <c r="Z978" s="283"/>
      <c r="AA978" s="283"/>
      <c r="AB978" s="283"/>
      <c r="AC978" s="283"/>
      <c r="AD978" s="283"/>
      <c r="AE978" s="283"/>
      <c r="AF978" s="283"/>
      <c r="AG978" s="283"/>
      <c r="AH978" s="283"/>
      <c r="AI978" s="283"/>
      <c r="AJ978" s="283"/>
    </row>
    <row r="979" ht="15.75" customHeight="1">
      <c r="B979" s="283"/>
      <c r="C979" s="283"/>
      <c r="D979" s="283"/>
      <c r="E979" s="283"/>
      <c r="F979" s="283"/>
      <c r="G979" s="283"/>
      <c r="H979" s="283"/>
      <c r="I979" s="283"/>
      <c r="J979" s="283"/>
      <c r="K979" s="283"/>
      <c r="L979" s="283"/>
      <c r="M979" s="283"/>
      <c r="N979" s="283"/>
      <c r="O979" s="283"/>
      <c r="P979" s="283"/>
      <c r="Q979" s="283"/>
      <c r="R979" s="283"/>
      <c r="S979" s="283"/>
      <c r="T979" s="283"/>
      <c r="U979" s="283"/>
      <c r="V979" s="283"/>
      <c r="W979" s="283"/>
      <c r="X979" s="283"/>
      <c r="Y979" s="283"/>
      <c r="Z979" s="283"/>
      <c r="AA979" s="283"/>
      <c r="AB979" s="283"/>
      <c r="AC979" s="283"/>
      <c r="AD979" s="283"/>
      <c r="AE979" s="283"/>
      <c r="AF979" s="283"/>
      <c r="AG979" s="283"/>
      <c r="AH979" s="283"/>
      <c r="AI979" s="283"/>
      <c r="AJ979" s="283"/>
    </row>
    <row r="980" ht="15.75" customHeight="1">
      <c r="B980" s="283"/>
      <c r="C980" s="283"/>
      <c r="D980" s="283"/>
      <c r="E980" s="283"/>
      <c r="F980" s="283"/>
      <c r="G980" s="283"/>
      <c r="H980" s="283"/>
      <c r="I980" s="283"/>
      <c r="J980" s="283"/>
      <c r="K980" s="283"/>
      <c r="L980" s="283"/>
      <c r="M980" s="283"/>
      <c r="N980" s="283"/>
      <c r="O980" s="283"/>
      <c r="P980" s="283"/>
      <c r="Q980" s="283"/>
      <c r="R980" s="283"/>
      <c r="S980" s="283"/>
      <c r="T980" s="283"/>
      <c r="U980" s="283"/>
      <c r="V980" s="283"/>
      <c r="W980" s="283"/>
      <c r="X980" s="283"/>
      <c r="Y980" s="283"/>
      <c r="Z980" s="283"/>
      <c r="AA980" s="283"/>
      <c r="AB980" s="283"/>
      <c r="AC980" s="283"/>
      <c r="AD980" s="283"/>
      <c r="AE980" s="283"/>
      <c r="AF980" s="283"/>
      <c r="AG980" s="283"/>
      <c r="AH980" s="283"/>
      <c r="AI980" s="283"/>
      <c r="AJ980" s="283"/>
    </row>
    <row r="981" ht="15.75" customHeight="1">
      <c r="B981" s="283"/>
      <c r="C981" s="283"/>
      <c r="D981" s="283"/>
      <c r="E981" s="283"/>
      <c r="F981" s="283"/>
      <c r="G981" s="283"/>
      <c r="H981" s="283"/>
      <c r="I981" s="283"/>
      <c r="J981" s="283"/>
      <c r="K981" s="283"/>
      <c r="L981" s="283"/>
      <c r="M981" s="283"/>
      <c r="N981" s="283"/>
      <c r="O981" s="283"/>
      <c r="P981" s="283"/>
      <c r="Q981" s="283"/>
      <c r="R981" s="283"/>
      <c r="S981" s="283"/>
      <c r="T981" s="283"/>
      <c r="U981" s="283"/>
      <c r="V981" s="283"/>
      <c r="W981" s="283"/>
      <c r="X981" s="283"/>
      <c r="Y981" s="283"/>
      <c r="Z981" s="283"/>
      <c r="AA981" s="283"/>
      <c r="AB981" s="283"/>
      <c r="AC981" s="283"/>
      <c r="AD981" s="283"/>
      <c r="AE981" s="283"/>
      <c r="AF981" s="283"/>
      <c r="AG981" s="283"/>
      <c r="AH981" s="283"/>
      <c r="AI981" s="283"/>
      <c r="AJ981" s="283"/>
    </row>
    <row r="982" ht="15.75" customHeight="1">
      <c r="B982" s="283"/>
      <c r="C982" s="283"/>
      <c r="D982" s="283"/>
      <c r="E982" s="283"/>
      <c r="F982" s="283"/>
      <c r="G982" s="283"/>
      <c r="H982" s="283"/>
      <c r="I982" s="283"/>
      <c r="J982" s="283"/>
      <c r="K982" s="283"/>
      <c r="L982" s="283"/>
      <c r="M982" s="283"/>
      <c r="N982" s="283"/>
      <c r="O982" s="283"/>
      <c r="P982" s="283"/>
      <c r="Q982" s="283"/>
      <c r="R982" s="283"/>
      <c r="S982" s="283"/>
      <c r="T982" s="283"/>
      <c r="U982" s="283"/>
      <c r="V982" s="283"/>
      <c r="W982" s="283"/>
      <c r="X982" s="283"/>
      <c r="Y982" s="283"/>
      <c r="Z982" s="283"/>
      <c r="AA982" s="283"/>
      <c r="AB982" s="283"/>
      <c r="AC982" s="283"/>
      <c r="AD982" s="283"/>
      <c r="AE982" s="283"/>
      <c r="AF982" s="283"/>
      <c r="AG982" s="283"/>
      <c r="AH982" s="283"/>
      <c r="AI982" s="283"/>
      <c r="AJ982" s="283"/>
    </row>
    <row r="983" ht="15.75" customHeight="1">
      <c r="B983" s="283"/>
      <c r="C983" s="283"/>
      <c r="D983" s="283"/>
      <c r="E983" s="283"/>
      <c r="F983" s="283"/>
      <c r="G983" s="283"/>
      <c r="H983" s="283"/>
      <c r="I983" s="283"/>
      <c r="J983" s="283"/>
      <c r="K983" s="283"/>
      <c r="L983" s="283"/>
      <c r="M983" s="283"/>
      <c r="N983" s="283"/>
      <c r="O983" s="283"/>
      <c r="P983" s="283"/>
      <c r="Q983" s="283"/>
      <c r="R983" s="283"/>
      <c r="S983" s="283"/>
      <c r="T983" s="283"/>
      <c r="U983" s="283"/>
      <c r="V983" s="283"/>
      <c r="W983" s="283"/>
      <c r="X983" s="283"/>
      <c r="Y983" s="283"/>
      <c r="Z983" s="283"/>
      <c r="AA983" s="283"/>
      <c r="AB983" s="283"/>
      <c r="AC983" s="283"/>
      <c r="AD983" s="283"/>
      <c r="AE983" s="283"/>
      <c r="AF983" s="283"/>
      <c r="AG983" s="283"/>
      <c r="AH983" s="283"/>
      <c r="AI983" s="283"/>
      <c r="AJ983" s="283"/>
    </row>
    <row r="984" ht="15.75" customHeight="1">
      <c r="B984" s="283"/>
      <c r="C984" s="283"/>
      <c r="D984" s="283"/>
      <c r="E984" s="283"/>
      <c r="F984" s="283"/>
      <c r="G984" s="283"/>
      <c r="H984" s="283"/>
      <c r="I984" s="283"/>
      <c r="J984" s="283"/>
      <c r="K984" s="283"/>
      <c r="L984" s="283"/>
      <c r="M984" s="283"/>
      <c r="N984" s="283"/>
      <c r="O984" s="283"/>
      <c r="P984" s="283"/>
      <c r="Q984" s="283"/>
      <c r="R984" s="283"/>
      <c r="S984" s="283"/>
      <c r="T984" s="283"/>
      <c r="U984" s="283"/>
      <c r="V984" s="283"/>
      <c r="W984" s="283"/>
      <c r="X984" s="283"/>
      <c r="Y984" s="283"/>
      <c r="Z984" s="283"/>
      <c r="AA984" s="283"/>
      <c r="AB984" s="283"/>
      <c r="AC984" s="283"/>
      <c r="AD984" s="283"/>
      <c r="AE984" s="283"/>
      <c r="AF984" s="283"/>
      <c r="AG984" s="283"/>
      <c r="AH984" s="283"/>
      <c r="AI984" s="283"/>
      <c r="AJ984" s="283"/>
    </row>
    <row r="985" ht="15.75" customHeight="1">
      <c r="B985" s="283"/>
      <c r="C985" s="283"/>
      <c r="D985" s="283"/>
      <c r="E985" s="283"/>
      <c r="F985" s="283"/>
      <c r="G985" s="283"/>
      <c r="H985" s="283"/>
      <c r="I985" s="283"/>
      <c r="J985" s="283"/>
      <c r="K985" s="283"/>
      <c r="L985" s="283"/>
      <c r="M985" s="283"/>
      <c r="N985" s="283"/>
      <c r="O985" s="283"/>
      <c r="P985" s="283"/>
      <c r="Q985" s="283"/>
      <c r="R985" s="283"/>
      <c r="S985" s="283"/>
      <c r="T985" s="283"/>
      <c r="U985" s="283"/>
      <c r="V985" s="283"/>
      <c r="W985" s="283"/>
      <c r="X985" s="283"/>
      <c r="Y985" s="283"/>
      <c r="Z985" s="283"/>
      <c r="AA985" s="283"/>
      <c r="AB985" s="283"/>
      <c r="AC985" s="283"/>
      <c r="AD985" s="283"/>
      <c r="AE985" s="283"/>
      <c r="AF985" s="283"/>
      <c r="AG985" s="283"/>
      <c r="AH985" s="283"/>
      <c r="AI985" s="283"/>
      <c r="AJ985" s="283"/>
    </row>
    <row r="986" ht="15.75" customHeight="1">
      <c r="B986" s="283"/>
      <c r="C986" s="283"/>
      <c r="D986" s="283"/>
      <c r="E986" s="283"/>
      <c r="F986" s="283"/>
      <c r="G986" s="283"/>
      <c r="H986" s="283"/>
      <c r="I986" s="283"/>
      <c r="J986" s="283"/>
      <c r="K986" s="283"/>
      <c r="L986" s="283"/>
      <c r="M986" s="283"/>
      <c r="N986" s="283"/>
      <c r="O986" s="283"/>
      <c r="P986" s="283"/>
      <c r="Q986" s="283"/>
      <c r="R986" s="283"/>
      <c r="S986" s="283"/>
      <c r="T986" s="283"/>
      <c r="U986" s="283"/>
      <c r="V986" s="283"/>
      <c r="W986" s="283"/>
      <c r="X986" s="283"/>
      <c r="Y986" s="283"/>
      <c r="Z986" s="283"/>
      <c r="AA986" s="283"/>
      <c r="AB986" s="283"/>
      <c r="AC986" s="283"/>
      <c r="AD986" s="283"/>
      <c r="AE986" s="283"/>
      <c r="AF986" s="283"/>
      <c r="AG986" s="283"/>
      <c r="AH986" s="283"/>
      <c r="AI986" s="283"/>
      <c r="AJ986" s="283"/>
    </row>
    <row r="987" ht="15.75" customHeight="1">
      <c r="B987" s="283"/>
      <c r="C987" s="283"/>
      <c r="D987" s="283"/>
      <c r="E987" s="283"/>
      <c r="F987" s="283"/>
      <c r="G987" s="283"/>
      <c r="H987" s="283"/>
      <c r="I987" s="283"/>
      <c r="J987" s="283"/>
      <c r="K987" s="283"/>
      <c r="L987" s="283"/>
      <c r="M987" s="283"/>
      <c r="N987" s="283"/>
      <c r="O987" s="283"/>
      <c r="P987" s="283"/>
      <c r="Q987" s="283"/>
      <c r="R987" s="283"/>
      <c r="S987" s="283"/>
      <c r="T987" s="283"/>
      <c r="U987" s="283"/>
      <c r="V987" s="283"/>
      <c r="W987" s="283"/>
      <c r="X987" s="283"/>
      <c r="Y987" s="283"/>
      <c r="Z987" s="283"/>
      <c r="AA987" s="283"/>
      <c r="AB987" s="283"/>
      <c r="AC987" s="283"/>
      <c r="AD987" s="283"/>
      <c r="AE987" s="283"/>
      <c r="AF987" s="283"/>
      <c r="AG987" s="283"/>
      <c r="AH987" s="283"/>
      <c r="AI987" s="283"/>
      <c r="AJ987" s="283"/>
    </row>
    <row r="988" ht="15.75" customHeight="1">
      <c r="B988" s="283"/>
      <c r="C988" s="283"/>
      <c r="D988" s="283"/>
      <c r="E988" s="283"/>
      <c r="F988" s="283"/>
      <c r="G988" s="283"/>
      <c r="H988" s="283"/>
      <c r="I988" s="283"/>
      <c r="J988" s="283"/>
      <c r="K988" s="283"/>
      <c r="L988" s="283"/>
      <c r="M988" s="283"/>
      <c r="N988" s="283"/>
      <c r="O988" s="283"/>
      <c r="P988" s="283"/>
      <c r="Q988" s="283"/>
      <c r="R988" s="283"/>
      <c r="S988" s="283"/>
      <c r="T988" s="283"/>
      <c r="U988" s="283"/>
      <c r="V988" s="283"/>
      <c r="W988" s="283"/>
      <c r="X988" s="283"/>
      <c r="Y988" s="283"/>
      <c r="Z988" s="283"/>
      <c r="AA988" s="283"/>
      <c r="AB988" s="283"/>
      <c r="AC988" s="283"/>
      <c r="AD988" s="283"/>
      <c r="AE988" s="283"/>
      <c r="AF988" s="283"/>
      <c r="AG988" s="283"/>
      <c r="AH988" s="283"/>
      <c r="AI988" s="283"/>
      <c r="AJ988" s="283"/>
    </row>
    <row r="989" ht="15.75" customHeight="1">
      <c r="B989" s="283"/>
      <c r="C989" s="283"/>
      <c r="D989" s="283"/>
      <c r="E989" s="283"/>
      <c r="F989" s="283"/>
      <c r="G989" s="283"/>
      <c r="H989" s="283"/>
      <c r="I989" s="283"/>
      <c r="J989" s="283"/>
      <c r="K989" s="283"/>
      <c r="L989" s="283"/>
      <c r="M989" s="283"/>
      <c r="N989" s="283"/>
      <c r="O989" s="283"/>
      <c r="P989" s="283"/>
      <c r="Q989" s="283"/>
      <c r="R989" s="283"/>
      <c r="S989" s="283"/>
      <c r="T989" s="283"/>
      <c r="U989" s="283"/>
      <c r="V989" s="283"/>
      <c r="W989" s="283"/>
      <c r="X989" s="283"/>
      <c r="Y989" s="283"/>
      <c r="Z989" s="283"/>
      <c r="AA989" s="283"/>
      <c r="AB989" s="283"/>
      <c r="AC989" s="283"/>
      <c r="AD989" s="283"/>
      <c r="AE989" s="283"/>
      <c r="AF989" s="283"/>
      <c r="AG989" s="283"/>
      <c r="AH989" s="283"/>
      <c r="AI989" s="283"/>
      <c r="AJ989" s="283"/>
    </row>
    <row r="990" ht="15.75" customHeight="1">
      <c r="B990" s="283"/>
      <c r="C990" s="283"/>
      <c r="D990" s="283"/>
      <c r="E990" s="283"/>
      <c r="F990" s="283"/>
      <c r="G990" s="283"/>
      <c r="H990" s="283"/>
      <c r="I990" s="283"/>
      <c r="J990" s="283"/>
      <c r="K990" s="283"/>
      <c r="L990" s="283"/>
      <c r="M990" s="283"/>
      <c r="N990" s="283"/>
      <c r="O990" s="283"/>
      <c r="P990" s="283"/>
      <c r="Q990" s="283"/>
      <c r="R990" s="283"/>
      <c r="S990" s="283"/>
      <c r="T990" s="283"/>
      <c r="U990" s="283"/>
      <c r="V990" s="283"/>
      <c r="W990" s="283"/>
      <c r="X990" s="283"/>
      <c r="Y990" s="283"/>
      <c r="Z990" s="283"/>
      <c r="AA990" s="283"/>
      <c r="AB990" s="283"/>
      <c r="AC990" s="283"/>
      <c r="AD990" s="283"/>
      <c r="AE990" s="283"/>
      <c r="AF990" s="283"/>
      <c r="AG990" s="283"/>
      <c r="AH990" s="283"/>
      <c r="AI990" s="283"/>
      <c r="AJ990" s="283"/>
    </row>
    <row r="991" ht="15.75" customHeight="1">
      <c r="B991" s="283"/>
      <c r="C991" s="283"/>
      <c r="D991" s="283"/>
      <c r="E991" s="283"/>
      <c r="F991" s="283"/>
      <c r="G991" s="283"/>
      <c r="H991" s="283"/>
      <c r="I991" s="283"/>
      <c r="J991" s="283"/>
      <c r="K991" s="283"/>
      <c r="L991" s="283"/>
      <c r="M991" s="283"/>
      <c r="N991" s="283"/>
      <c r="O991" s="283"/>
      <c r="P991" s="283"/>
      <c r="Q991" s="283"/>
      <c r="R991" s="283"/>
      <c r="S991" s="283"/>
      <c r="T991" s="283"/>
      <c r="U991" s="283"/>
      <c r="V991" s="283"/>
      <c r="W991" s="283"/>
      <c r="X991" s="283"/>
      <c r="Y991" s="283"/>
      <c r="Z991" s="283"/>
      <c r="AA991" s="283"/>
      <c r="AB991" s="283"/>
      <c r="AC991" s="283"/>
      <c r="AD991" s="283"/>
      <c r="AE991" s="283"/>
      <c r="AF991" s="283"/>
      <c r="AG991" s="283"/>
      <c r="AH991" s="283"/>
      <c r="AI991" s="283"/>
      <c r="AJ991" s="283"/>
    </row>
    <row r="992" ht="15.75" customHeight="1">
      <c r="B992" s="283"/>
      <c r="C992" s="283"/>
      <c r="D992" s="283"/>
      <c r="E992" s="283"/>
      <c r="F992" s="283"/>
      <c r="G992" s="283"/>
      <c r="H992" s="283"/>
      <c r="I992" s="283"/>
      <c r="J992" s="283"/>
      <c r="K992" s="283"/>
      <c r="L992" s="283"/>
      <c r="M992" s="283"/>
      <c r="N992" s="283"/>
      <c r="O992" s="283"/>
      <c r="P992" s="283"/>
      <c r="Q992" s="283"/>
      <c r="R992" s="283"/>
      <c r="S992" s="283"/>
      <c r="T992" s="283"/>
      <c r="U992" s="283"/>
      <c r="V992" s="283"/>
      <c r="W992" s="283"/>
      <c r="X992" s="283"/>
      <c r="Y992" s="283"/>
      <c r="Z992" s="283"/>
      <c r="AA992" s="283"/>
      <c r="AB992" s="283"/>
      <c r="AC992" s="283"/>
      <c r="AD992" s="283"/>
      <c r="AE992" s="283"/>
      <c r="AF992" s="283"/>
      <c r="AG992" s="283"/>
      <c r="AH992" s="283"/>
      <c r="AI992" s="283"/>
      <c r="AJ992" s="283"/>
    </row>
    <row r="993" ht="15.75" customHeight="1">
      <c r="B993" s="283"/>
      <c r="C993" s="283"/>
      <c r="D993" s="283"/>
      <c r="E993" s="283"/>
      <c r="F993" s="283"/>
      <c r="G993" s="283"/>
      <c r="H993" s="283"/>
      <c r="I993" s="283"/>
      <c r="J993" s="283"/>
      <c r="K993" s="283"/>
      <c r="L993" s="283"/>
      <c r="M993" s="283"/>
      <c r="N993" s="283"/>
      <c r="O993" s="283"/>
      <c r="P993" s="283"/>
      <c r="Q993" s="283"/>
      <c r="R993" s="283"/>
      <c r="S993" s="283"/>
      <c r="T993" s="283"/>
      <c r="U993" s="283"/>
      <c r="V993" s="283"/>
      <c r="W993" s="283"/>
      <c r="X993" s="283"/>
      <c r="Y993" s="283"/>
      <c r="Z993" s="283"/>
      <c r="AA993" s="283"/>
      <c r="AB993" s="283"/>
      <c r="AC993" s="283"/>
      <c r="AD993" s="283"/>
      <c r="AE993" s="283"/>
      <c r="AF993" s="283"/>
      <c r="AG993" s="283"/>
      <c r="AH993" s="283"/>
      <c r="AI993" s="283"/>
      <c r="AJ993" s="283"/>
    </row>
    <row r="994" ht="15.75" customHeight="1">
      <c r="B994" s="283"/>
      <c r="C994" s="283"/>
      <c r="D994" s="283"/>
      <c r="E994" s="283"/>
      <c r="F994" s="283"/>
      <c r="G994" s="283"/>
      <c r="H994" s="283"/>
      <c r="I994" s="283"/>
      <c r="J994" s="283"/>
      <c r="K994" s="283"/>
      <c r="L994" s="283"/>
      <c r="M994" s="283"/>
      <c r="N994" s="283"/>
      <c r="O994" s="283"/>
      <c r="P994" s="283"/>
      <c r="Q994" s="283"/>
      <c r="R994" s="283"/>
      <c r="S994" s="283"/>
      <c r="T994" s="283"/>
      <c r="U994" s="283"/>
      <c r="V994" s="283"/>
      <c r="W994" s="283"/>
      <c r="X994" s="283"/>
      <c r="Y994" s="283"/>
      <c r="Z994" s="283"/>
      <c r="AA994" s="283"/>
      <c r="AB994" s="283"/>
      <c r="AC994" s="283"/>
      <c r="AD994" s="283"/>
      <c r="AE994" s="283"/>
      <c r="AF994" s="283"/>
      <c r="AG994" s="283"/>
      <c r="AH994" s="283"/>
      <c r="AI994" s="283"/>
      <c r="AJ994" s="283"/>
    </row>
    <row r="995" ht="15.75" customHeight="1">
      <c r="B995" s="283"/>
      <c r="C995" s="283"/>
      <c r="D995" s="283"/>
      <c r="E995" s="283"/>
      <c r="F995" s="283"/>
      <c r="G995" s="283"/>
      <c r="H995" s="283"/>
      <c r="I995" s="283"/>
      <c r="J995" s="283"/>
      <c r="K995" s="283"/>
      <c r="L995" s="283"/>
      <c r="M995" s="283"/>
      <c r="N995" s="283"/>
      <c r="O995" s="283"/>
      <c r="P995" s="283"/>
      <c r="Q995" s="283"/>
      <c r="R995" s="283"/>
      <c r="S995" s="283"/>
      <c r="T995" s="283"/>
      <c r="U995" s="283"/>
      <c r="V995" s="283"/>
      <c r="W995" s="283"/>
      <c r="X995" s="283"/>
      <c r="Y995" s="283"/>
      <c r="Z995" s="283"/>
      <c r="AA995" s="283"/>
      <c r="AB995" s="283"/>
      <c r="AC995" s="283"/>
      <c r="AD995" s="283"/>
      <c r="AE995" s="283"/>
      <c r="AF995" s="283"/>
      <c r="AG995" s="283"/>
      <c r="AH995" s="283"/>
      <c r="AI995" s="283"/>
      <c r="AJ995" s="283"/>
    </row>
    <row r="996" ht="15.75" customHeight="1">
      <c r="B996" s="283"/>
      <c r="C996" s="283"/>
      <c r="D996" s="283"/>
      <c r="E996" s="283"/>
      <c r="F996" s="283"/>
      <c r="G996" s="283"/>
      <c r="H996" s="283"/>
      <c r="I996" s="283"/>
      <c r="J996" s="283"/>
      <c r="K996" s="283"/>
      <c r="L996" s="283"/>
      <c r="M996" s="283"/>
      <c r="N996" s="283"/>
      <c r="O996" s="283"/>
      <c r="P996" s="283"/>
      <c r="Q996" s="283"/>
      <c r="R996" s="283"/>
      <c r="S996" s="283"/>
      <c r="T996" s="283"/>
      <c r="U996" s="283"/>
      <c r="V996" s="283"/>
      <c r="W996" s="283"/>
      <c r="X996" s="283"/>
      <c r="Y996" s="283"/>
      <c r="Z996" s="283"/>
      <c r="AA996" s="283"/>
      <c r="AB996" s="283"/>
      <c r="AC996" s="283"/>
      <c r="AD996" s="283"/>
      <c r="AE996" s="283"/>
      <c r="AF996" s="283"/>
      <c r="AG996" s="283"/>
      <c r="AH996" s="283"/>
      <c r="AI996" s="283"/>
      <c r="AJ996" s="283"/>
    </row>
    <row r="997" ht="15.75" customHeight="1">
      <c r="B997" s="283"/>
      <c r="C997" s="283"/>
      <c r="D997" s="283"/>
      <c r="E997" s="283"/>
      <c r="F997" s="283"/>
      <c r="G997" s="283"/>
      <c r="H997" s="283"/>
      <c r="I997" s="283"/>
      <c r="J997" s="283"/>
      <c r="K997" s="283"/>
      <c r="L997" s="283"/>
      <c r="M997" s="283"/>
      <c r="N997" s="283"/>
      <c r="O997" s="283"/>
      <c r="P997" s="283"/>
      <c r="Q997" s="283"/>
      <c r="R997" s="283"/>
      <c r="S997" s="283"/>
      <c r="T997" s="283"/>
      <c r="U997" s="283"/>
      <c r="V997" s="283"/>
      <c r="W997" s="283"/>
      <c r="X997" s="283"/>
      <c r="Y997" s="283"/>
      <c r="Z997" s="283"/>
      <c r="AA997" s="283"/>
      <c r="AB997" s="283"/>
      <c r="AC997" s="283"/>
      <c r="AD997" s="283"/>
      <c r="AE997" s="283"/>
      <c r="AF997" s="283"/>
      <c r="AG997" s="283"/>
      <c r="AH997" s="283"/>
      <c r="AI997" s="283"/>
      <c r="AJ997" s="283"/>
    </row>
    <row r="998" ht="15.75" customHeight="1">
      <c r="B998" s="283"/>
      <c r="C998" s="283"/>
      <c r="D998" s="283"/>
      <c r="E998" s="283"/>
      <c r="F998" s="283"/>
      <c r="G998" s="283"/>
      <c r="H998" s="283"/>
      <c r="I998" s="283"/>
      <c r="J998" s="283"/>
      <c r="K998" s="283"/>
      <c r="L998" s="283"/>
      <c r="M998" s="283"/>
      <c r="N998" s="283"/>
      <c r="O998" s="283"/>
      <c r="P998" s="283"/>
      <c r="Q998" s="283"/>
      <c r="R998" s="283"/>
      <c r="S998" s="283"/>
      <c r="T998" s="283"/>
      <c r="U998" s="283"/>
      <c r="V998" s="283"/>
      <c r="W998" s="283"/>
      <c r="X998" s="283"/>
      <c r="Y998" s="283"/>
      <c r="Z998" s="283"/>
      <c r="AA998" s="283"/>
      <c r="AB998" s="283"/>
      <c r="AC998" s="283"/>
      <c r="AD998" s="283"/>
      <c r="AE998" s="283"/>
      <c r="AF998" s="283"/>
      <c r="AG998" s="283"/>
      <c r="AH998" s="283"/>
      <c r="AI998" s="283"/>
      <c r="AJ998" s="283"/>
    </row>
    <row r="999" ht="15.75" customHeight="1">
      <c r="B999" s="283"/>
      <c r="C999" s="283"/>
      <c r="D999" s="283"/>
      <c r="E999" s="283"/>
      <c r="F999" s="283"/>
      <c r="G999" s="283"/>
      <c r="H999" s="283"/>
      <c r="I999" s="283"/>
      <c r="J999" s="283"/>
      <c r="K999" s="283"/>
      <c r="L999" s="283"/>
      <c r="M999" s="283"/>
      <c r="N999" s="283"/>
      <c r="O999" s="283"/>
      <c r="P999" s="283"/>
      <c r="Q999" s="283"/>
      <c r="R999" s="283"/>
      <c r="S999" s="283"/>
      <c r="T999" s="283"/>
      <c r="U999" s="283"/>
      <c r="V999" s="283"/>
      <c r="W999" s="283"/>
      <c r="X999" s="283"/>
      <c r="Y999" s="283"/>
      <c r="Z999" s="283"/>
      <c r="AA999" s="283"/>
      <c r="AB999" s="283"/>
      <c r="AC999" s="283"/>
      <c r="AD999" s="283"/>
      <c r="AE999" s="283"/>
      <c r="AF999" s="283"/>
      <c r="AG999" s="283"/>
      <c r="AH999" s="283"/>
      <c r="AI999" s="283"/>
      <c r="AJ999" s="283"/>
    </row>
    <row r="1000" ht="15.75" customHeight="1">
      <c r="B1000" s="283"/>
      <c r="C1000" s="283"/>
      <c r="D1000" s="283"/>
      <c r="E1000" s="283"/>
      <c r="F1000" s="283"/>
      <c r="G1000" s="283"/>
      <c r="H1000" s="283"/>
      <c r="I1000" s="283"/>
      <c r="J1000" s="283"/>
      <c r="K1000" s="283"/>
      <c r="L1000" s="283"/>
      <c r="M1000" s="283"/>
      <c r="N1000" s="283"/>
      <c r="O1000" s="283"/>
      <c r="P1000" s="283"/>
      <c r="Q1000" s="283"/>
      <c r="R1000" s="283"/>
      <c r="S1000" s="283"/>
      <c r="T1000" s="283"/>
      <c r="U1000" s="283"/>
      <c r="V1000" s="283"/>
      <c r="W1000" s="283"/>
      <c r="X1000" s="283"/>
      <c r="Y1000" s="283"/>
      <c r="Z1000" s="283"/>
      <c r="AA1000" s="283"/>
      <c r="AB1000" s="283"/>
      <c r="AC1000" s="283"/>
      <c r="AD1000" s="283"/>
      <c r="AE1000" s="283"/>
      <c r="AF1000" s="283"/>
      <c r="AG1000" s="283"/>
      <c r="AH1000" s="283"/>
      <c r="AI1000" s="283"/>
      <c r="AJ1000" s="283"/>
    </row>
  </sheetData>
  <mergeCells count="304">
    <mergeCell ref="B1:AI1"/>
    <mergeCell ref="B2:AI2"/>
    <mergeCell ref="B3:AI3"/>
    <mergeCell ref="C6:G6"/>
    <mergeCell ref="T11:AA11"/>
    <mergeCell ref="AB11:AD11"/>
    <mergeCell ref="AE11:AF11"/>
    <mergeCell ref="F11:N11"/>
    <mergeCell ref="D12:R12"/>
    <mergeCell ref="AF12:AH12"/>
    <mergeCell ref="F13:U13"/>
    <mergeCell ref="V13:X13"/>
    <mergeCell ref="Y13:AB13"/>
    <mergeCell ref="P20:AH20"/>
    <mergeCell ref="M21:AH21"/>
    <mergeCell ref="O22:S22"/>
    <mergeCell ref="L23:Q23"/>
    <mergeCell ref="N24:P24"/>
    <mergeCell ref="J32:R32"/>
    <mergeCell ref="V32:AC32"/>
    <mergeCell ref="AD32:AI32"/>
    <mergeCell ref="H35:I35"/>
    <mergeCell ref="J35:R35"/>
    <mergeCell ref="V35:AC35"/>
    <mergeCell ref="H36:I36"/>
    <mergeCell ref="J36:R36"/>
    <mergeCell ref="V36:AC36"/>
    <mergeCell ref="H32:I32"/>
    <mergeCell ref="H33:I33"/>
    <mergeCell ref="J33:R33"/>
    <mergeCell ref="V33:AC33"/>
    <mergeCell ref="AD33:AI33"/>
    <mergeCell ref="H34:I34"/>
    <mergeCell ref="J34:R34"/>
    <mergeCell ref="E48:K48"/>
    <mergeCell ref="E51:K51"/>
    <mergeCell ref="V34:AC34"/>
    <mergeCell ref="AD34:AI34"/>
    <mergeCell ref="V40:AB40"/>
    <mergeCell ref="U41:AC41"/>
    <mergeCell ref="V45:AD45"/>
    <mergeCell ref="V46:AD46"/>
    <mergeCell ref="S47:AH47"/>
    <mergeCell ref="B64:D64"/>
    <mergeCell ref="E64:O64"/>
    <mergeCell ref="P64:Q64"/>
    <mergeCell ref="R64:S64"/>
    <mergeCell ref="T64:W64"/>
    <mergeCell ref="Y64:AA64"/>
    <mergeCell ref="AC64:AH64"/>
    <mergeCell ref="B65:D65"/>
    <mergeCell ref="E65:O65"/>
    <mergeCell ref="P65:Q65"/>
    <mergeCell ref="R65:S65"/>
    <mergeCell ref="T65:W65"/>
    <mergeCell ref="Y65:AA65"/>
    <mergeCell ref="AC65:AH65"/>
    <mergeCell ref="B66:D66"/>
    <mergeCell ref="E66:O66"/>
    <mergeCell ref="P66:Q66"/>
    <mergeCell ref="R66:S66"/>
    <mergeCell ref="T66:W66"/>
    <mergeCell ref="Y66:AA66"/>
    <mergeCell ref="AC66:AH66"/>
    <mergeCell ref="B67:D67"/>
    <mergeCell ref="E67:O67"/>
    <mergeCell ref="P67:Q67"/>
    <mergeCell ref="R67:S67"/>
    <mergeCell ref="T67:W67"/>
    <mergeCell ref="Y67:AA67"/>
    <mergeCell ref="AC67:AH67"/>
    <mergeCell ref="B68:D68"/>
    <mergeCell ref="E68:O68"/>
    <mergeCell ref="P68:Q68"/>
    <mergeCell ref="R68:S68"/>
    <mergeCell ref="T68:W68"/>
    <mergeCell ref="Y68:AA68"/>
    <mergeCell ref="AC68:AH68"/>
    <mergeCell ref="B69:D69"/>
    <mergeCell ref="E69:O69"/>
    <mergeCell ref="P69:Q69"/>
    <mergeCell ref="R69:S69"/>
    <mergeCell ref="T69:W69"/>
    <mergeCell ref="Y69:AA69"/>
    <mergeCell ref="AC69:AH69"/>
    <mergeCell ref="B70:D70"/>
    <mergeCell ref="E70:O70"/>
    <mergeCell ref="P70:Q70"/>
    <mergeCell ref="R70:S70"/>
    <mergeCell ref="T70:W70"/>
    <mergeCell ref="Y70:AA70"/>
    <mergeCell ref="AC70:AH70"/>
    <mergeCell ref="B71:D71"/>
    <mergeCell ref="E71:O71"/>
    <mergeCell ref="P71:Q71"/>
    <mergeCell ref="R71:S71"/>
    <mergeCell ref="T71:W71"/>
    <mergeCell ref="Y71:AA71"/>
    <mergeCell ref="AC71:AH71"/>
    <mergeCell ref="B72:D72"/>
    <mergeCell ref="E72:O72"/>
    <mergeCell ref="P72:Q72"/>
    <mergeCell ref="R72:S72"/>
    <mergeCell ref="T72:W72"/>
    <mergeCell ref="Y72:AA72"/>
    <mergeCell ref="AC72:AH72"/>
    <mergeCell ref="B73:D73"/>
    <mergeCell ref="E73:O73"/>
    <mergeCell ref="P73:Q73"/>
    <mergeCell ref="R73:S73"/>
    <mergeCell ref="T73:W73"/>
    <mergeCell ref="Y73:AA73"/>
    <mergeCell ref="AC73:AH73"/>
    <mergeCell ref="B74:D74"/>
    <mergeCell ref="E74:O74"/>
    <mergeCell ref="P74:Q74"/>
    <mergeCell ref="R74:S74"/>
    <mergeCell ref="T74:W74"/>
    <mergeCell ref="Y74:AA74"/>
    <mergeCell ref="AC74:AH74"/>
    <mergeCell ref="B75:D75"/>
    <mergeCell ref="E75:O75"/>
    <mergeCell ref="P75:Q75"/>
    <mergeCell ref="R75:S75"/>
    <mergeCell ref="T75:W75"/>
    <mergeCell ref="Y75:AA75"/>
    <mergeCell ref="AC75:AH75"/>
    <mergeCell ref="B90:D90"/>
    <mergeCell ref="E90:O90"/>
    <mergeCell ref="P90:Q90"/>
    <mergeCell ref="R90:S90"/>
    <mergeCell ref="T90:W90"/>
    <mergeCell ref="Y90:AA90"/>
    <mergeCell ref="AC90:AH90"/>
    <mergeCell ref="B91:D91"/>
    <mergeCell ref="E91:O91"/>
    <mergeCell ref="P91:Q91"/>
    <mergeCell ref="R91:S91"/>
    <mergeCell ref="T91:W91"/>
    <mergeCell ref="Y91:AA91"/>
    <mergeCell ref="AC91:AH91"/>
    <mergeCell ref="B92:D92"/>
    <mergeCell ref="E92:O92"/>
    <mergeCell ref="P92:Q92"/>
    <mergeCell ref="R92:S92"/>
    <mergeCell ref="T92:W92"/>
    <mergeCell ref="Y92:AA92"/>
    <mergeCell ref="AC92:AH92"/>
    <mergeCell ref="B93:D93"/>
    <mergeCell ref="E93:O93"/>
    <mergeCell ref="P93:Q93"/>
    <mergeCell ref="R93:S93"/>
    <mergeCell ref="T93:W93"/>
    <mergeCell ref="Y93:AA93"/>
    <mergeCell ref="AC93:AH93"/>
    <mergeCell ref="AC95:AH95"/>
    <mergeCell ref="AC96:AH96"/>
    <mergeCell ref="E100:M100"/>
    <mergeCell ref="U100:AB100"/>
    <mergeCell ref="B95:D95"/>
    <mergeCell ref="E95:O95"/>
    <mergeCell ref="P95:Q95"/>
    <mergeCell ref="R95:S95"/>
    <mergeCell ref="T95:W95"/>
    <mergeCell ref="Y95:AA95"/>
    <mergeCell ref="B96:AA96"/>
    <mergeCell ref="P59:S60"/>
    <mergeCell ref="T59:X60"/>
    <mergeCell ref="Y59:AI59"/>
    <mergeCell ref="Y60:AB60"/>
    <mergeCell ref="AC60:AI60"/>
    <mergeCell ref="X52:AF52"/>
    <mergeCell ref="V53:AH53"/>
    <mergeCell ref="AA55:AI55"/>
    <mergeCell ref="B56:AI56"/>
    <mergeCell ref="B57:AI57"/>
    <mergeCell ref="B59:D60"/>
    <mergeCell ref="E59:O60"/>
    <mergeCell ref="B61:D61"/>
    <mergeCell ref="E61:O61"/>
    <mergeCell ref="P61:Q61"/>
    <mergeCell ref="R61:S61"/>
    <mergeCell ref="T61:W61"/>
    <mergeCell ref="Y61:AA61"/>
    <mergeCell ref="AC61:AH61"/>
    <mergeCell ref="B62:D62"/>
    <mergeCell ref="E62:O62"/>
    <mergeCell ref="P62:Q62"/>
    <mergeCell ref="R62:S62"/>
    <mergeCell ref="T62:W62"/>
    <mergeCell ref="Y62:AA62"/>
    <mergeCell ref="AC62:AH62"/>
    <mergeCell ref="B63:D63"/>
    <mergeCell ref="E63:O63"/>
    <mergeCell ref="P63:Q63"/>
    <mergeCell ref="R63:S63"/>
    <mergeCell ref="T63:W63"/>
    <mergeCell ref="Y63:AA63"/>
    <mergeCell ref="AC63:AH63"/>
    <mergeCell ref="B94:D94"/>
    <mergeCell ref="E94:O94"/>
    <mergeCell ref="P94:Q94"/>
    <mergeCell ref="R94:S94"/>
    <mergeCell ref="T94:W94"/>
    <mergeCell ref="Y94:AA94"/>
    <mergeCell ref="AC94:AH94"/>
    <mergeCell ref="B76:D76"/>
    <mergeCell ref="E76:O76"/>
    <mergeCell ref="P76:Q76"/>
    <mergeCell ref="R76:S76"/>
    <mergeCell ref="T76:W76"/>
    <mergeCell ref="Y76:AA76"/>
    <mergeCell ref="AC76:AH76"/>
    <mergeCell ref="B77:D77"/>
    <mergeCell ref="E77:O77"/>
    <mergeCell ref="P77:Q77"/>
    <mergeCell ref="R77:S77"/>
    <mergeCell ref="T77:W77"/>
    <mergeCell ref="Y77:AA77"/>
    <mergeCell ref="AC77:AH77"/>
    <mergeCell ref="B78:D78"/>
    <mergeCell ref="E78:O78"/>
    <mergeCell ref="P78:Q78"/>
    <mergeCell ref="R78:S78"/>
    <mergeCell ref="T78:W78"/>
    <mergeCell ref="Y78:AA78"/>
    <mergeCell ref="AC78:AH78"/>
    <mergeCell ref="B79:D79"/>
    <mergeCell ref="E79:O79"/>
    <mergeCell ref="P79:Q79"/>
    <mergeCell ref="R79:S79"/>
    <mergeCell ref="T79:W79"/>
    <mergeCell ref="Y79:AA79"/>
    <mergeCell ref="AC79:AH79"/>
    <mergeCell ref="B80:D80"/>
    <mergeCell ref="E80:O80"/>
    <mergeCell ref="P80:Q80"/>
    <mergeCell ref="R80:S80"/>
    <mergeCell ref="T80:W80"/>
    <mergeCell ref="Y80:AA80"/>
    <mergeCell ref="AC80:AH80"/>
    <mergeCell ref="B81:D81"/>
    <mergeCell ref="E81:O81"/>
    <mergeCell ref="P81:Q81"/>
    <mergeCell ref="R81:S81"/>
    <mergeCell ref="T81:W81"/>
    <mergeCell ref="Y81:AA81"/>
    <mergeCell ref="AC81:AH81"/>
    <mergeCell ref="B82:D82"/>
    <mergeCell ref="E82:O82"/>
    <mergeCell ref="P82:Q82"/>
    <mergeCell ref="R82:S82"/>
    <mergeCell ref="T82:W82"/>
    <mergeCell ref="Y82:AA82"/>
    <mergeCell ref="AC82:AH82"/>
    <mergeCell ref="B83:D83"/>
    <mergeCell ref="E83:O83"/>
    <mergeCell ref="P83:Q83"/>
    <mergeCell ref="R83:S83"/>
    <mergeCell ref="T83:W83"/>
    <mergeCell ref="Y83:AA83"/>
    <mergeCell ref="AC83:AH83"/>
    <mergeCell ref="B84:D84"/>
    <mergeCell ref="E84:O84"/>
    <mergeCell ref="P84:Q84"/>
    <mergeCell ref="R84:S84"/>
    <mergeCell ref="T84:W84"/>
    <mergeCell ref="Y84:AA84"/>
    <mergeCell ref="AC84:AH84"/>
    <mergeCell ref="B85:D85"/>
    <mergeCell ref="E85:O85"/>
    <mergeCell ref="P85:Q85"/>
    <mergeCell ref="R85:S85"/>
    <mergeCell ref="T85:W85"/>
    <mergeCell ref="Y85:AA85"/>
    <mergeCell ref="AC85:AH85"/>
    <mergeCell ref="B86:D86"/>
    <mergeCell ref="E86:O86"/>
    <mergeCell ref="P86:Q86"/>
    <mergeCell ref="R86:S86"/>
    <mergeCell ref="T86:W86"/>
    <mergeCell ref="Y86:AA86"/>
    <mergeCell ref="AC86:AH86"/>
    <mergeCell ref="B87:D87"/>
    <mergeCell ref="E87:O87"/>
    <mergeCell ref="P87:Q87"/>
    <mergeCell ref="R87:S87"/>
    <mergeCell ref="T87:W87"/>
    <mergeCell ref="Y87:AA87"/>
    <mergeCell ref="AC87:AH87"/>
    <mergeCell ref="B88:D88"/>
    <mergeCell ref="E88:O88"/>
    <mergeCell ref="P88:Q88"/>
    <mergeCell ref="R88:S88"/>
    <mergeCell ref="T88:W88"/>
    <mergeCell ref="Y88:AA88"/>
    <mergeCell ref="AC88:AH88"/>
    <mergeCell ref="B89:D89"/>
    <mergeCell ref="E89:O89"/>
    <mergeCell ref="P89:Q89"/>
    <mergeCell ref="R89:S89"/>
    <mergeCell ref="T89:W89"/>
    <mergeCell ref="Y89:AA89"/>
    <mergeCell ref="AC89:AH89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/>
  </sheetPr>
  <sheetViews>
    <sheetView workbookViewId="0"/>
  </sheetViews>
  <sheetFormatPr customHeight="1" defaultColWidth="12.63" defaultRowHeight="15.0"/>
  <cols>
    <col customWidth="1" min="1" max="2" width="3.5"/>
    <col customWidth="1" min="3" max="3" width="2.38"/>
    <col customWidth="1" min="4" max="4" width="3.38"/>
    <col customWidth="1" min="5" max="17" width="2.38"/>
    <col customWidth="1" min="18" max="18" width="2.75"/>
    <col customWidth="1" min="19" max="33" width="2.38"/>
    <col customWidth="1" min="34" max="34" width="3.25"/>
    <col customWidth="1" hidden="1" min="35" max="36" width="2.38"/>
    <col customWidth="1" min="37" max="37" width="60.38"/>
    <col customWidth="1" min="38" max="38" width="58.5"/>
  </cols>
  <sheetData>
    <row r="1" ht="15.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ht="24.0" customHeight="1">
      <c r="A2" s="33"/>
      <c r="B2" s="284"/>
      <c r="C2" s="285" t="s">
        <v>210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4"/>
      <c r="AK2" s="33"/>
      <c r="AL2" s="33"/>
    </row>
    <row r="3" ht="24.0" customHeight="1">
      <c r="A3" s="33"/>
      <c r="B3" s="284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33"/>
      <c r="AL3" s="33"/>
    </row>
    <row r="4" ht="30.0" customHeight="1">
      <c r="A4" s="33"/>
      <c r="B4" s="57"/>
      <c r="C4" s="286" t="s">
        <v>29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K4" s="33"/>
      <c r="AL4" s="33"/>
    </row>
    <row r="5" ht="3.0" customHeight="1">
      <c r="A5" s="33"/>
      <c r="B5" s="5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33"/>
      <c r="AL5" s="33"/>
    </row>
    <row r="6" ht="19.5" customHeight="1">
      <c r="A6" s="33"/>
      <c r="B6" s="57"/>
      <c r="C6" s="288" t="s">
        <v>30</v>
      </c>
      <c r="D6" s="287"/>
      <c r="E6" s="287"/>
      <c r="F6" s="287"/>
      <c r="G6" s="288" t="str">
        <f>"โรงเรียน"&amp;'หน้าหลัก'!C4</f>
        <v>โรงเรียนวัดกาญจนาราม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33"/>
      <c r="AL6" s="33"/>
    </row>
    <row r="7" ht="19.5" customHeight="1">
      <c r="A7" s="33"/>
      <c r="B7" s="57"/>
      <c r="C7" s="288" t="s">
        <v>31</v>
      </c>
      <c r="D7" s="289" t="str">
        <f>'รายการจัดซื้อจัดจ้าง'!AG22</f>
        <v> /2567</v>
      </c>
      <c r="E7" s="40"/>
      <c r="F7" s="40"/>
      <c r="G7" s="40"/>
      <c r="H7" s="41"/>
      <c r="I7" s="287"/>
      <c r="J7" s="287"/>
      <c r="K7" s="287"/>
      <c r="L7" s="287"/>
      <c r="M7" s="287"/>
      <c r="N7" s="57"/>
      <c r="O7" s="288" t="str">
        <f>"วันที่ "&amp;'รายการจัดซื้อจัดจ้าง'!AG21</f>
        <v>วันที่ 3 เดือน พฤษภาคม พ.ศ.2566</v>
      </c>
      <c r="P7" s="57"/>
      <c r="Q7" s="287"/>
      <c r="R7" s="287"/>
      <c r="S7" s="287"/>
      <c r="T7" s="57"/>
      <c r="U7" s="287"/>
      <c r="V7" s="287"/>
      <c r="W7" s="287"/>
      <c r="X7" s="287"/>
      <c r="Y7" s="287"/>
      <c r="Z7" s="287"/>
      <c r="AA7" s="57"/>
      <c r="AB7" s="287"/>
      <c r="AC7" s="287"/>
      <c r="AD7" s="287"/>
      <c r="AE7" s="287"/>
      <c r="AF7" s="287"/>
      <c r="AG7" s="287"/>
      <c r="AH7" s="287"/>
      <c r="AI7" s="287"/>
      <c r="AJ7" s="287"/>
      <c r="AK7" s="33"/>
      <c r="AL7" s="33"/>
    </row>
    <row r="8" ht="19.5" customHeight="1">
      <c r="A8" s="33"/>
      <c r="B8" s="57"/>
      <c r="C8" s="288" t="s">
        <v>32</v>
      </c>
      <c r="D8" s="287"/>
      <c r="E8" s="288" t="str">
        <f>"รายงานผลการพิจารณาและขออนุมัติสั่ง"&amp;'รายการจัดซื้อจัดจ้าง'!J4</f>
        <v>รายงานผลการพิจารณาและขออนุมัติสั่งจ้าง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33"/>
      <c r="AL8" s="33"/>
    </row>
    <row r="9" ht="8.25" customHeight="1">
      <c r="A9" s="33"/>
      <c r="B9" s="5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33"/>
      <c r="AL9" s="33"/>
    </row>
    <row r="10" ht="24.0" customHeight="1">
      <c r="A10" s="33"/>
      <c r="B10" s="57"/>
      <c r="C10" s="287" t="s">
        <v>34</v>
      </c>
      <c r="D10" s="287"/>
      <c r="E10" s="287" t="str">
        <f>"ผู้อำนวยการโรงเรียน"&amp;'หน้าหลัก'!C4</f>
        <v>ผู้อำนวยการโรงเรียนวัดกาญจนาราม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33"/>
      <c r="AL10" s="33"/>
    </row>
    <row r="11" ht="8.25" customHeight="1">
      <c r="A11" s="33"/>
      <c r="B11" s="5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72"/>
      <c r="AL11" s="33"/>
    </row>
    <row r="12" ht="21.0" customHeight="1">
      <c r="A12" s="33"/>
      <c r="B12" s="57"/>
      <c r="C12" s="288"/>
      <c r="D12" s="288"/>
      <c r="E12" s="288" t="str">
        <f>"ตามที่ผู้อำนวยการโรงเรียน"&amp;'หน้าหลัก'!C4&amp;" เห็นชอบ"</f>
        <v>ตามที่ผู้อำนวยการโรงเรียนวัดกาญจนาราม เห็นชอบ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90"/>
      <c r="R12" s="288"/>
      <c r="S12" s="290"/>
      <c r="T12" s="290" t="str">
        <f>"รายงานขอ"&amp;'รายการจัดซื้อจัดจ้าง'!J4&amp;'รายการจัดซื้อจัดจ้าง'!O4</f>
        <v>รายงานขอจ้าง</v>
      </c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88"/>
      <c r="AK12" s="272"/>
      <c r="AL12" s="33"/>
    </row>
    <row r="13" ht="21.0" customHeight="1">
      <c r="A13" s="33"/>
      <c r="B13" s="57"/>
      <c r="C13" s="288" t="s">
        <v>170</v>
      </c>
      <c r="D13" s="290"/>
      <c r="E13" s="291">
        <f>'รายการจัดซื้อจัดจ้าง'!T8</f>
        <v>10455</v>
      </c>
      <c r="F13" s="16"/>
      <c r="G13" s="16"/>
      <c r="H13" s="16"/>
      <c r="I13" s="16"/>
      <c r="J13" s="16"/>
      <c r="K13" s="17"/>
      <c r="L13" s="288" t="s">
        <v>39</v>
      </c>
      <c r="M13" s="288"/>
      <c r="N13" s="292" t="str">
        <f>"("&amp;BAHTTEXT(E13)&amp;")"</f>
        <v>(หนึ่งหมื่นสี่ร้อยห้าสิบห้าบาทถ้วน)</v>
      </c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288" t="s">
        <v>211</v>
      </c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72"/>
      <c r="AL13" s="33"/>
    </row>
    <row r="14" ht="21.0" customHeight="1">
      <c r="A14" s="33"/>
      <c r="B14" s="57"/>
      <c r="C14" s="288" t="s">
        <v>212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93"/>
      <c r="X14" s="293"/>
      <c r="Y14" s="293"/>
      <c r="Z14" s="293"/>
      <c r="AA14" s="294"/>
      <c r="AB14" s="288"/>
      <c r="AC14" s="288"/>
      <c r="AD14" s="288"/>
      <c r="AE14" s="288"/>
      <c r="AF14" s="288"/>
      <c r="AG14" s="288"/>
      <c r="AH14" s="288"/>
      <c r="AI14" s="288"/>
      <c r="AJ14" s="288"/>
      <c r="AK14" s="272"/>
      <c r="AL14" s="33"/>
    </row>
    <row r="15" ht="21.0" customHeight="1">
      <c r="A15" s="33"/>
      <c r="B15" s="57"/>
      <c r="C15" s="288" t="s">
        <v>213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 t="str">
        <f>IF('รายการจัดซื้อจัดจ้าง'!C7="","",'รายการจัดซื้อจัดจ้าง'!C7)</f>
        <v>ซ่อมแซมห้องน้ำนักเรียน</v>
      </c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72"/>
      <c r="AL15" s="33"/>
    </row>
    <row r="16" ht="21.0" customHeight="1">
      <c r="A16" s="33"/>
      <c r="B16" s="57"/>
      <c r="C16" s="288" t="s">
        <v>214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91">
        <f>E13</f>
        <v>10455</v>
      </c>
      <c r="Q16" s="16"/>
      <c r="R16" s="16"/>
      <c r="S16" s="16"/>
      <c r="T16" s="17"/>
      <c r="U16" s="288" t="s">
        <v>39</v>
      </c>
      <c r="V16" s="294"/>
      <c r="W16" s="292" t="str">
        <f>N13</f>
        <v>(หนึ่งหมื่นสี่ร้อยห้าสิบห้าบาทถ้วน)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272"/>
      <c r="AL16" s="33"/>
    </row>
    <row r="17" ht="21.0" customHeight="1">
      <c r="A17" s="33"/>
      <c r="B17" s="57"/>
      <c r="C17" s="288" t="s">
        <v>215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72"/>
      <c r="AL17" s="33"/>
    </row>
    <row r="18" ht="21.0" customHeight="1">
      <c r="A18" s="33"/>
      <c r="B18" s="57"/>
      <c r="C18" s="288" t="s">
        <v>216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72"/>
      <c r="AL18" s="33"/>
    </row>
    <row r="19" ht="21.0" customHeight="1">
      <c r="A19" s="33"/>
      <c r="B19" s="57"/>
      <c r="C19" s="288" t="s">
        <v>217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72"/>
      <c r="AL19" s="33"/>
    </row>
    <row r="20" ht="21.0" customHeight="1">
      <c r="A20" s="33"/>
      <c r="B20" s="57"/>
      <c r="C20" s="288"/>
      <c r="D20" s="288"/>
      <c r="E20" s="288" t="s">
        <v>218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72"/>
      <c r="AL20" s="33"/>
    </row>
    <row r="21" ht="21.0" customHeight="1">
      <c r="A21" s="33"/>
      <c r="B21" s="57"/>
      <c r="C21" s="288"/>
      <c r="D21" s="288"/>
      <c r="E21" s="288"/>
      <c r="F21" s="295" t="str">
        <f>" อนุมัติให้สั่ง"&amp;'รายการจัดซื้อจัดจ้าง'!J4&amp;"จาก "</f>
        <v> อนุมัติให้สั่งจ้างจาก </v>
      </c>
      <c r="G21" s="288"/>
      <c r="H21" s="288"/>
      <c r="I21" s="288"/>
      <c r="J21" s="288"/>
      <c r="K21" s="288"/>
      <c r="L21" s="288"/>
      <c r="M21" s="289" t="str">
        <f>U15</f>
        <v>ซ่อมแซมห้องน้ำนักเรียน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288"/>
      <c r="AK21" s="272"/>
      <c r="AL21" s="33"/>
    </row>
    <row r="22" ht="21.0" customHeight="1">
      <c r="A22" s="33"/>
      <c r="B22" s="57"/>
      <c r="C22" s="288"/>
      <c r="D22" s="288"/>
      <c r="E22" s="288"/>
      <c r="F22" s="288"/>
      <c r="G22" s="288" t="s">
        <v>219</v>
      </c>
      <c r="H22" s="288"/>
      <c r="I22" s="288"/>
      <c r="J22" s="288"/>
      <c r="K22" s="288"/>
      <c r="L22" s="288"/>
      <c r="M22" s="288"/>
      <c r="N22" s="289" t="str">
        <f>'รายการจัดซื้อจัดจ้าง'!O4</f>
        <v/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288"/>
      <c r="AK22" s="272"/>
      <c r="AL22" s="33"/>
    </row>
    <row r="23" ht="21.0" customHeight="1">
      <c r="A23" s="33"/>
      <c r="B23" s="57"/>
      <c r="C23" s="288"/>
      <c r="D23" s="288"/>
      <c r="E23" s="288"/>
      <c r="F23" s="290"/>
      <c r="G23" s="288" t="s">
        <v>220</v>
      </c>
      <c r="H23" s="288"/>
      <c r="I23" s="288"/>
      <c r="J23" s="288"/>
      <c r="K23" s="288"/>
      <c r="L23" s="296">
        <f>P16</f>
        <v>10455</v>
      </c>
      <c r="M23" s="40"/>
      <c r="N23" s="40"/>
      <c r="O23" s="40"/>
      <c r="P23" s="40"/>
      <c r="Q23" s="41"/>
      <c r="R23" s="288" t="s">
        <v>39</v>
      </c>
      <c r="S23" s="288"/>
      <c r="T23" s="292" t="str">
        <f>N13</f>
        <v>(หนึ่งหมื่นสี่ร้อยห้าสิบห้าบาทถ้วน)</v>
      </c>
      <c r="U23" s="16"/>
      <c r="V23" s="16"/>
      <c r="W23" s="16"/>
      <c r="X23" s="16"/>
      <c r="Y23" s="16"/>
      <c r="Z23" s="16"/>
      <c r="AA23" s="16"/>
      <c r="AB23" s="16"/>
      <c r="AC23" s="16"/>
      <c r="AD23" s="17"/>
      <c r="AE23" s="288"/>
      <c r="AF23" s="288"/>
      <c r="AG23" s="288"/>
      <c r="AH23" s="288"/>
      <c r="AI23" s="288"/>
      <c r="AJ23" s="288"/>
      <c r="AK23" s="272"/>
      <c r="AL23" s="33"/>
    </row>
    <row r="24" ht="21.0" customHeight="1">
      <c r="A24" s="33"/>
      <c r="B24" s="57"/>
      <c r="C24" s="288"/>
      <c r="D24" s="288"/>
      <c r="E24" s="288"/>
      <c r="F24" s="288"/>
      <c r="G24" s="288" t="s">
        <v>221</v>
      </c>
      <c r="H24" s="288"/>
      <c r="I24" s="288"/>
      <c r="J24" s="288"/>
      <c r="K24" s="288"/>
      <c r="L24" s="288"/>
      <c r="M24" s="288"/>
      <c r="N24" s="288"/>
      <c r="O24" s="288"/>
      <c r="P24" s="297">
        <f>'รายการจัดซื้อจัดจ้าง'!AD25</f>
        <v>3</v>
      </c>
      <c r="Q24" s="96"/>
      <c r="R24" s="298" t="s">
        <v>182</v>
      </c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72"/>
      <c r="AL24" s="33"/>
    </row>
    <row r="25" ht="18.0" customHeight="1">
      <c r="A25" s="33"/>
      <c r="B25" s="57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99"/>
      <c r="Q25" s="300"/>
      <c r="R25" s="29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7"/>
      <c r="AI25" s="287"/>
      <c r="AJ25" s="287"/>
      <c r="AK25" s="274"/>
      <c r="AL25" s="33"/>
    </row>
    <row r="26" ht="18.0" customHeight="1">
      <c r="A26" s="33"/>
      <c r="B26" s="57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99"/>
      <c r="Q26" s="300"/>
      <c r="R26" s="29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7"/>
      <c r="AI26" s="287"/>
      <c r="AJ26" s="287"/>
      <c r="AK26" s="33"/>
      <c r="AL26" s="33"/>
    </row>
    <row r="27" ht="18.0" customHeight="1">
      <c r="A27" s="33"/>
      <c r="B27" s="5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33"/>
      <c r="AL27" s="33"/>
    </row>
    <row r="28" ht="18.0" customHeight="1">
      <c r="A28" s="33"/>
      <c r="B28" s="57"/>
      <c r="C28" s="287"/>
      <c r="D28" s="295" t="s">
        <v>206</v>
      </c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95" t="s">
        <v>207</v>
      </c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33"/>
      <c r="AL28" s="33"/>
    </row>
    <row r="29" ht="18.0" customHeight="1">
      <c r="A29" s="33"/>
      <c r="B29" s="57"/>
      <c r="C29" s="287"/>
      <c r="D29" s="287"/>
      <c r="E29" s="301" t="str">
        <f>"( "&amp;#REF!&amp;" )"</f>
        <v>#REF!</v>
      </c>
      <c r="F29" s="16"/>
      <c r="G29" s="16"/>
      <c r="H29" s="16"/>
      <c r="I29" s="16"/>
      <c r="J29" s="16"/>
      <c r="K29" s="16"/>
      <c r="L29" s="16"/>
      <c r="M29" s="16"/>
      <c r="N29" s="17"/>
      <c r="O29" s="287"/>
      <c r="P29" s="287"/>
      <c r="Q29" s="287"/>
      <c r="R29" s="287"/>
      <c r="S29" s="287"/>
      <c r="T29" s="287"/>
      <c r="U29" s="287"/>
      <c r="V29" s="301" t="str">
        <f>"( "&amp;'หน้าหลัก'!C12&amp;" )"</f>
        <v>( นางเบญจวรรณ  ยะฝา )</v>
      </c>
      <c r="W29" s="16"/>
      <c r="X29" s="16"/>
      <c r="Y29" s="16"/>
      <c r="Z29" s="16"/>
      <c r="AA29" s="16"/>
      <c r="AB29" s="16"/>
      <c r="AC29" s="17"/>
      <c r="AD29" s="287"/>
      <c r="AE29" s="287"/>
      <c r="AF29" s="287"/>
      <c r="AG29" s="287"/>
      <c r="AH29" s="287"/>
      <c r="AI29" s="287"/>
      <c r="AJ29" s="287"/>
      <c r="AK29" s="33"/>
      <c r="AL29" s="33"/>
    </row>
    <row r="30" ht="18.0" customHeight="1">
      <c r="A30" s="33"/>
      <c r="B30" s="57"/>
      <c r="C30" s="301" t="str">
        <f>O7</f>
        <v>วันที่ 3 เดือน พฤษภาคม พ.ศ.2566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287"/>
      <c r="Q30" s="287"/>
      <c r="R30" s="287"/>
      <c r="S30" s="301" t="str">
        <f>O7</f>
        <v>วันที่ 3 เดือน พฤษภาคม พ.ศ.2566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87"/>
      <c r="AH30" s="287"/>
      <c r="AI30" s="287"/>
      <c r="AJ30" s="287"/>
      <c r="AK30" s="33"/>
      <c r="AL30" s="33"/>
    </row>
    <row r="31" ht="18.0" customHeight="1">
      <c r="A31" s="33"/>
      <c r="B31" s="57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287"/>
      <c r="Q31" s="287"/>
      <c r="R31" s="287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287"/>
      <c r="AH31" s="287"/>
      <c r="AI31" s="287"/>
      <c r="AJ31" s="287"/>
      <c r="AK31" s="33"/>
      <c r="AL31" s="33"/>
    </row>
    <row r="32" ht="18.0" customHeight="1">
      <c r="A32" s="33"/>
      <c r="B32" s="5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33"/>
      <c r="AL32" s="33"/>
    </row>
    <row r="33" ht="18.0" customHeight="1">
      <c r="A33" s="33"/>
      <c r="B33" s="57"/>
      <c r="C33" s="287"/>
      <c r="D33" s="287"/>
      <c r="E33" s="287"/>
      <c r="F33" s="287"/>
      <c r="G33" s="287"/>
      <c r="H33" s="287"/>
      <c r="I33" s="287"/>
      <c r="J33" s="287"/>
      <c r="K33" s="57"/>
      <c r="L33" s="287"/>
      <c r="M33" s="287"/>
      <c r="N33" s="302"/>
      <c r="O33" s="287" t="s">
        <v>195</v>
      </c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33"/>
      <c r="AL33" s="33"/>
    </row>
    <row r="34" ht="18.0" customHeight="1">
      <c r="A34" s="33"/>
      <c r="B34" s="57"/>
      <c r="C34" s="287"/>
      <c r="D34" s="287"/>
      <c r="E34" s="287"/>
      <c r="F34" s="287"/>
      <c r="G34" s="287"/>
      <c r="H34" s="287"/>
      <c r="I34" s="287"/>
      <c r="J34" s="287"/>
      <c r="K34" s="57"/>
      <c r="L34" s="287"/>
      <c r="M34" s="287"/>
      <c r="N34" s="302"/>
      <c r="O34" s="287" t="s">
        <v>222</v>
      </c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33"/>
      <c r="AL34" s="33"/>
    </row>
    <row r="35" ht="18.0" customHeight="1">
      <c r="A35" s="33"/>
      <c r="B35" s="5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33"/>
      <c r="AL35" s="33"/>
    </row>
    <row r="36" ht="24.0" customHeight="1">
      <c r="A36" s="33"/>
      <c r="B36" s="57"/>
      <c r="C36" s="287"/>
      <c r="D36" s="287"/>
      <c r="E36" s="287"/>
      <c r="F36" s="287"/>
      <c r="G36" s="287"/>
      <c r="H36" s="287"/>
      <c r="I36" s="303"/>
      <c r="J36" s="17"/>
      <c r="K36" s="287"/>
      <c r="L36" s="287"/>
      <c r="M36" s="287"/>
      <c r="N36" s="287"/>
      <c r="O36" s="57"/>
      <c r="P36" s="288"/>
      <c r="Q36" s="301" t="str">
        <f>"( "&amp;'หน้าหลัก'!C10&amp;" )"</f>
        <v>( นายสิรวิชญ์   ทองปรีชา )</v>
      </c>
      <c r="R36" s="16"/>
      <c r="S36" s="16"/>
      <c r="T36" s="16"/>
      <c r="U36" s="16"/>
      <c r="V36" s="16"/>
      <c r="W36" s="16"/>
      <c r="X36" s="16"/>
      <c r="Y36" s="1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33"/>
      <c r="AL36" s="33"/>
    </row>
    <row r="37" ht="24.0" customHeight="1">
      <c r="A37" s="33"/>
      <c r="B37" s="57"/>
      <c r="C37" s="287"/>
      <c r="D37" s="287"/>
      <c r="E37" s="287"/>
      <c r="F37" s="287"/>
      <c r="G37" s="287"/>
      <c r="H37" s="287"/>
      <c r="I37" s="303"/>
      <c r="J37" s="17"/>
      <c r="K37" s="287"/>
      <c r="L37" s="287"/>
      <c r="M37" s="287"/>
      <c r="N37" s="287"/>
      <c r="O37" s="303" t="s">
        <v>161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  <c r="AB37" s="287"/>
      <c r="AC37" s="287"/>
      <c r="AD37" s="287"/>
      <c r="AE37" s="287"/>
      <c r="AF37" s="287"/>
      <c r="AG37" s="287"/>
      <c r="AH37" s="287"/>
      <c r="AI37" s="287"/>
      <c r="AJ37" s="287"/>
      <c r="AK37" s="33"/>
      <c r="AL37" s="33"/>
    </row>
    <row r="38" ht="24.0" customHeight="1">
      <c r="A38" s="33"/>
      <c r="B38" s="57"/>
      <c r="C38" s="287"/>
      <c r="D38" s="287"/>
      <c r="E38" s="287"/>
      <c r="F38" s="287"/>
      <c r="G38" s="287"/>
      <c r="H38" s="287"/>
      <c r="I38" s="303"/>
      <c r="J38" s="17"/>
      <c r="K38" s="287"/>
      <c r="L38" s="287"/>
      <c r="M38" s="287"/>
      <c r="N38" s="301" t="str">
        <f>O7</f>
        <v>วันที่ 3 เดือน พฤษภาคม พ.ศ.2566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287"/>
      <c r="AD38" s="287"/>
      <c r="AE38" s="287"/>
      <c r="AF38" s="287"/>
      <c r="AG38" s="287"/>
      <c r="AH38" s="287"/>
      <c r="AI38" s="57"/>
      <c r="AJ38" s="57"/>
      <c r="AK38" s="33"/>
      <c r="AL38" s="33"/>
    </row>
    <row r="39" ht="24.0" customHeight="1">
      <c r="A39" s="33"/>
      <c r="B39" s="57"/>
      <c r="C39" s="287"/>
      <c r="D39" s="287"/>
      <c r="E39" s="287"/>
      <c r="F39" s="287"/>
      <c r="G39" s="287"/>
      <c r="H39" s="287"/>
      <c r="I39" s="304"/>
      <c r="J39" s="304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57"/>
      <c r="AI39" s="57"/>
      <c r="AJ39" s="57"/>
      <c r="AK39" s="33"/>
      <c r="AL39" s="33"/>
    </row>
    <row r="40" ht="24.0" hidden="1" customHeight="1">
      <c r="A40" s="57"/>
      <c r="B40" s="5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57"/>
      <c r="AI40" s="57"/>
      <c r="AJ40" s="57"/>
      <c r="AK40" s="57"/>
      <c r="AL40" s="57"/>
    </row>
    <row r="41" ht="15.0" hidden="1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ht="21.0" hidden="1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ht="21.0" hidden="1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ht="24.0" hidden="1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ht="24.0" hidden="1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ht="21.0" hidden="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ht="24.0" hidden="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ht="21.0" hidden="1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ht="24.0" hidden="1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ht="24.0" hidden="1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</row>
    <row r="51" ht="24.0" hidden="1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</row>
    <row r="52" ht="24.0" hidden="1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ht="24.0" hidden="1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ht="21.0" hidden="1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ht="24.0" hidden="1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ht="24.0" hidden="1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ht="24.0" hidden="1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ht="24.0" hidden="1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ht="24.0" hidden="1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ht="24.0" hidden="1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ht="24.0" hidden="1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ht="24.0" hidden="1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ht="21.0" hidden="1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</row>
    <row r="64" ht="21.0" hidden="1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ht="21.0" hidden="1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ht="21.0" hidden="1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ht="21.0" hidden="1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ht="21.0" hidden="1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ht="21.0" hidden="1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  <row r="70" ht="21.0" hidden="1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</row>
    <row r="71" ht="21.0" hidden="1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</row>
    <row r="72" ht="24.0" hidden="1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</row>
    <row r="73" ht="24.0" hidden="1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</row>
    <row r="74" ht="24.0" hidden="1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</row>
    <row r="75" ht="24.0" hidden="1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ht="24.0" hidden="1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ht="24.0" hidden="1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ht="24.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ht="24.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ht="24.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ht="24.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ht="24.0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ht="24.0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ht="24.0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ht="24.0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ht="24.0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ht="24.0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ht="24.0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ht="24.0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ht="24.0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ht="24.0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ht="24.0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ht="24.0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ht="24.0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  <row r="95" ht="24.0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</row>
    <row r="96" ht="24.0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ht="24.0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</row>
    <row r="98" ht="24.0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</row>
    <row r="99" ht="24.0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</row>
    <row r="100" ht="24.0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ht="24.0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ht="24.0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ht="24.0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ht="24.0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</row>
    <row r="105" ht="24.0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</row>
    <row r="106" ht="24.0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</row>
    <row r="107" ht="24.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</row>
    <row r="108" ht="24.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</row>
    <row r="109" ht="24.0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</row>
    <row r="110" ht="24.0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</row>
    <row r="111" ht="24.0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</row>
    <row r="112" ht="24.0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</row>
    <row r="113" ht="24.0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</row>
    <row r="114" ht="24.0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</row>
    <row r="115" ht="24.0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</row>
    <row r="116" ht="24.0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</row>
    <row r="117" ht="24.0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</row>
    <row r="118" ht="24.0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</row>
    <row r="119" ht="24.0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</row>
    <row r="120" ht="24.0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ht="24.0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</row>
    <row r="122" ht="24.0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</row>
    <row r="123" ht="24.0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</row>
    <row r="124" ht="24.0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</row>
    <row r="125" ht="24.0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</row>
    <row r="126" ht="24.0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ht="24.0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</row>
    <row r="128" ht="24.0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</row>
    <row r="129" ht="24.0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</row>
    <row r="130" ht="24.0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ht="24.0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</row>
    <row r="132" ht="24.0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</row>
    <row r="133" ht="24.0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</row>
    <row r="134" ht="24.0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</row>
    <row r="135" ht="24.0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</row>
    <row r="136" ht="24.0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</row>
    <row r="137" ht="24.0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</row>
    <row r="138" ht="24.0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</row>
    <row r="139" ht="24.0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</row>
    <row r="140" ht="24.0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</row>
    <row r="141" ht="24.0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</row>
    <row r="142" ht="24.0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</row>
    <row r="143" ht="24.0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</row>
    <row r="144" ht="24.0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</row>
    <row r="145" ht="24.0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</row>
    <row r="146" ht="24.0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</row>
    <row r="147" ht="24.0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</row>
    <row r="148" ht="24.0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</row>
    <row r="149" ht="24.0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</row>
    <row r="150" ht="24.0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</row>
    <row r="151" ht="24.0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</row>
    <row r="152" ht="24.0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</row>
    <row r="153" ht="24.0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</row>
    <row r="154" ht="24.0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</row>
    <row r="155" ht="24.0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</row>
    <row r="156" ht="24.0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</row>
    <row r="157" ht="24.0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</row>
    <row r="158" ht="24.0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</row>
    <row r="159" ht="24.0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</row>
    <row r="160" ht="24.0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ht="24.0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</row>
    <row r="162" ht="24.0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</row>
    <row r="163" ht="24.0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</row>
    <row r="164" ht="24.0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</row>
    <row r="165" ht="24.0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</row>
    <row r="166" ht="24.0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</row>
    <row r="167" ht="24.0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ht="24.0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</row>
    <row r="169" ht="24.0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</row>
    <row r="170" ht="24.0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</row>
    <row r="171" ht="24.0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</row>
    <row r="172" ht="24.0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</row>
    <row r="173" ht="24.0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</row>
    <row r="174" ht="24.0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</row>
    <row r="175" ht="24.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</row>
    <row r="176" ht="24.0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</row>
    <row r="177" ht="24.0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</row>
    <row r="178" ht="24.0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</row>
    <row r="179" ht="24.0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</row>
    <row r="180" ht="24.0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</row>
    <row r="181" ht="24.0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</row>
    <row r="182" ht="24.0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</row>
    <row r="183" ht="24.0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</row>
    <row r="184" ht="24.0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</row>
    <row r="185" ht="24.0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</row>
    <row r="186" ht="24.0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</row>
    <row r="187" ht="24.0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</row>
    <row r="188" ht="24.0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</row>
    <row r="189" ht="24.0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</row>
    <row r="190" ht="24.0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</row>
    <row r="191" ht="24.0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</row>
    <row r="192" ht="24.0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</row>
    <row r="193" ht="24.0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</row>
    <row r="194" ht="24.0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</row>
    <row r="195" ht="24.0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</row>
    <row r="196" ht="24.0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</row>
    <row r="197" ht="24.0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</row>
    <row r="198" ht="24.0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</row>
    <row r="199" ht="24.0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</row>
    <row r="200" ht="24.0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</row>
    <row r="201" ht="24.0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</row>
    <row r="202" ht="24.0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</row>
    <row r="203" ht="24.0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</row>
    <row r="204" ht="24.0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</row>
    <row r="205" ht="24.0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</row>
    <row r="206" ht="24.0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</row>
    <row r="207" ht="24.0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</row>
    <row r="208" ht="24.0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</row>
    <row r="209" ht="24.0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</row>
    <row r="210" ht="24.0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</row>
    <row r="211" ht="24.0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</row>
    <row r="212" ht="24.0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</row>
    <row r="213" ht="24.0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</row>
    <row r="214" ht="24.0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</row>
    <row r="215" ht="24.0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</row>
    <row r="216" ht="24.0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</row>
    <row r="217" ht="24.0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</row>
    <row r="218" ht="24.0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</row>
    <row r="219" ht="24.0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</row>
    <row r="220" ht="24.0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</row>
    <row r="221" ht="24.0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</row>
    <row r="222" ht="24.0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</row>
    <row r="223" ht="24.0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</row>
    <row r="224" ht="24.0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</row>
    <row r="225" ht="24.0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</row>
    <row r="226" ht="24.0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</row>
    <row r="227" ht="24.0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</row>
    <row r="228" ht="24.0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</row>
    <row r="229" ht="24.0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</row>
    <row r="230" ht="24.0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ht="24.0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</row>
    <row r="232" ht="24.0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ht="24.0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ht="24.0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ht="24.0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ht="24.0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ht="24.0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ht="24.0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C2:AJ3"/>
    <mergeCell ref="C4:AJ4"/>
    <mergeCell ref="D7:H7"/>
    <mergeCell ref="E13:K13"/>
    <mergeCell ref="N13:X13"/>
    <mergeCell ref="P16:T16"/>
    <mergeCell ref="W16:AJ16"/>
    <mergeCell ref="C30:O30"/>
    <mergeCell ref="S30:AF30"/>
    <mergeCell ref="I36:J36"/>
    <mergeCell ref="Q36:Y36"/>
    <mergeCell ref="I37:J37"/>
    <mergeCell ref="O37:AA37"/>
    <mergeCell ref="I38:J38"/>
    <mergeCell ref="N38:AB38"/>
    <mergeCell ref="M21:AI21"/>
    <mergeCell ref="N22:AI22"/>
    <mergeCell ref="L23:Q23"/>
    <mergeCell ref="T23:AD23"/>
    <mergeCell ref="P24:Q24"/>
    <mergeCell ref="E29:N29"/>
    <mergeCell ref="V29:AC29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2023-12-20T11:02:59Z</dcterms:created>
  <dc:creator>Redmi Note 9 Pro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8435f8be36ca47daa8ba8efa996c9b9a</vt:lpwstr>
  </property>
</Properties>
</file>